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mpozit" sheetId="1" r:id="rId1"/>
  </sheets>
  <calcPr calcId="125725"/>
</workbook>
</file>

<file path=xl/calcChain.xml><?xml version="1.0" encoding="utf-8"?>
<calcChain xmlns="http://schemas.openxmlformats.org/spreadsheetml/2006/main">
  <c r="E25" i="1"/>
  <c r="O13"/>
  <c r="O36" l="1"/>
  <c r="O38" s="1"/>
  <c r="O44" s="1"/>
  <c r="O27"/>
  <c r="O17"/>
  <c r="O22" s="1"/>
  <c r="O11"/>
  <c r="O20" s="1"/>
  <c r="O10"/>
  <c r="O14" l="1"/>
  <c r="O21" s="1"/>
  <c r="O19"/>
  <c r="J13"/>
  <c r="J15" s="1"/>
  <c r="J19" s="1"/>
  <c r="J10"/>
  <c r="J9"/>
  <c r="E3"/>
  <c r="E9" s="1"/>
  <c r="E10" l="1"/>
  <c r="E11"/>
  <c r="O23"/>
  <c r="O15"/>
  <c r="O29" s="1"/>
  <c r="O50" s="1"/>
  <c r="J18"/>
  <c r="J21" s="1"/>
  <c r="J12"/>
  <c r="J25" s="1"/>
  <c r="O30" l="1"/>
  <c r="O31" s="1"/>
  <c r="O42"/>
  <c r="E18"/>
  <c r="E19"/>
  <c r="E13"/>
  <c r="E14" s="1"/>
  <c r="O35" l="1"/>
  <c r="O51" s="1"/>
  <c r="O53" s="1"/>
  <c r="O43"/>
  <c r="O46" s="1"/>
  <c r="E20"/>
  <c r="E21" s="1"/>
  <c r="E15" l="1"/>
</calcChain>
</file>

<file path=xl/sharedStrings.xml><?xml version="1.0" encoding="utf-8"?>
<sst xmlns="http://schemas.openxmlformats.org/spreadsheetml/2006/main" count="62" uniqueCount="39">
  <si>
    <t>Suma brută încasată anual (lei):</t>
  </si>
  <si>
    <t xml:space="preserve">Suma brută încasată lunar (lei): </t>
  </si>
  <si>
    <t>Contribuție socială pentru pensii (CAS)</t>
  </si>
  <si>
    <t>Salariul brut lunar:</t>
  </si>
  <si>
    <t>Contribuție socială pentru sănătate (CASS)</t>
  </si>
  <si>
    <t>Deducere personală:</t>
  </si>
  <si>
    <t>Baza de impozitare:</t>
  </si>
  <si>
    <t>Impozitul pe veniturile salariale:</t>
  </si>
  <si>
    <t>Salariul net lunar:</t>
  </si>
  <si>
    <t>CAS anual:</t>
  </si>
  <si>
    <t>CASS anual:</t>
  </si>
  <si>
    <t>Impozit anual pe veniturile salariale</t>
  </si>
  <si>
    <t>Total costuri anuale:</t>
  </si>
  <si>
    <t>Impozit pe dividende:</t>
  </si>
  <si>
    <t>Costuri anuale ale firmei:</t>
  </si>
  <si>
    <t>Impozit pe veniturile microîntreprinderii:</t>
  </si>
  <si>
    <t>Impozit pe veniturile din dividende:</t>
  </si>
  <si>
    <t>Costuri anuale ale persoanei fizice:</t>
  </si>
  <si>
    <t>Plafon pentru impozitarea dividendelor:</t>
  </si>
  <si>
    <t>Dividende nete încasate de asociat:</t>
  </si>
  <si>
    <t>Contribuția asiguratorie pentru muncă</t>
  </si>
  <si>
    <t>Contribuția asiguratorie pentru muncă anuală:</t>
  </si>
  <si>
    <t>Pentru salariat:</t>
  </si>
  <si>
    <t>Pentru societate:</t>
  </si>
  <si>
    <t>Dividende de repartizat:</t>
  </si>
  <si>
    <t>Costuri anuale ale firmei cu salariatul:</t>
  </si>
  <si>
    <t>Costuri anuale ale firmei cu impozitele:</t>
  </si>
  <si>
    <t>Centralizare:</t>
  </si>
  <si>
    <t>Costuri anuale ale asociatului:</t>
  </si>
  <si>
    <t>Salarii nete plătile:</t>
  </si>
  <si>
    <t>Pentru antreprenor:</t>
  </si>
  <si>
    <t>Venituri nete:</t>
  </si>
  <si>
    <t>Salariul net încasat:</t>
  </si>
  <si>
    <t>Dividende încasate, mai puțin CASS:</t>
  </si>
  <si>
    <t>Salariul net anual:</t>
  </si>
  <si>
    <t>Total venituri nete:</t>
  </si>
  <si>
    <t>Microîntreprindere și salariat cu minimul pe economie</t>
  </si>
  <si>
    <t>Impozitarea microîntreprinderii (calcul anual)</t>
  </si>
  <si>
    <t>Impozitarea veniturilor salariale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</si>
</sst>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" fontId="0" fillId="2" borderId="1" xfId="0" applyNumberFormat="1" applyFill="1" applyBorder="1"/>
    <xf numFmtId="4" fontId="0" fillId="3" borderId="1" xfId="0" applyNumberFormat="1" applyFill="1" applyBorder="1"/>
    <xf numFmtId="4" fontId="2" fillId="3" borderId="1" xfId="0" applyNumberFormat="1" applyFont="1" applyFill="1" applyBorder="1"/>
    <xf numFmtId="0" fontId="0" fillId="2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2" borderId="1" xfId="0" applyNumberFormat="1" applyFont="1" applyFill="1" applyBorder="1"/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4" fontId="0" fillId="2" borderId="1" xfId="0" applyNumberFormat="1" applyFont="1" applyFill="1" applyBorder="1"/>
    <xf numFmtId="4" fontId="0" fillId="2" borderId="0" xfId="0" applyNumberFormat="1" applyFill="1" applyBorder="1"/>
    <xf numFmtId="4" fontId="2" fillId="2" borderId="0" xfId="0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0" fontId="0" fillId="2" borderId="0" xfId="0" applyNumberFormat="1" applyFill="1" applyBorder="1" applyAlignment="1">
      <alignment horizontal="center" vertical="center"/>
    </xf>
    <xf numFmtId="0" fontId="2" fillId="6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4" fontId="0" fillId="2" borderId="0" xfId="0" applyNumberFormat="1" applyFill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topLeftCell="B1" zoomScale="130" zoomScaleNormal="130" workbookViewId="0">
      <selection activeCell="E2" sqref="E2"/>
    </sheetView>
  </sheetViews>
  <sheetFormatPr defaultColWidth="0" defaultRowHeight="15" zeroHeight="1"/>
  <cols>
    <col min="1" max="1" width="9.140625" style="1" customWidth="1"/>
    <col min="2" max="2" width="19.42578125" style="1" customWidth="1"/>
    <col min="3" max="3" width="19.140625" style="1" customWidth="1"/>
    <col min="4" max="4" width="10.85546875" style="1" customWidth="1"/>
    <col min="5" max="5" width="14.5703125" style="1" customWidth="1"/>
    <col min="6" max="6" width="3.7109375" style="1" customWidth="1"/>
    <col min="7" max="7" width="19.85546875" style="1" customWidth="1"/>
    <col min="8" max="8" width="17.42578125" style="1" customWidth="1"/>
    <col min="9" max="9" width="8.28515625" style="1" customWidth="1"/>
    <col min="10" max="10" width="15.140625" style="1" customWidth="1"/>
    <col min="11" max="11" width="3.85546875" style="1" customWidth="1"/>
    <col min="12" max="12" width="20.5703125" style="1" customWidth="1"/>
    <col min="13" max="13" width="17.5703125" style="1" customWidth="1"/>
    <col min="14" max="15" width="16.140625" style="1" customWidth="1"/>
    <col min="16" max="16" width="9.140625" style="1" customWidth="1"/>
    <col min="17" max="17" width="0" style="1" hidden="1" customWidth="1"/>
    <col min="18" max="16384" width="9.140625" style="1" hidden="1"/>
  </cols>
  <sheetData>
    <row r="1" spans="2:15"/>
    <row r="2" spans="2:15">
      <c r="B2" s="31" t="s">
        <v>0</v>
      </c>
      <c r="C2" s="31"/>
      <c r="D2" s="31"/>
      <c r="E2" s="4">
        <v>100000</v>
      </c>
    </row>
    <row r="3" spans="2:15">
      <c r="B3" s="31" t="s">
        <v>1</v>
      </c>
      <c r="C3" s="31"/>
      <c r="D3" s="31"/>
      <c r="E3" s="2">
        <f>E2/12</f>
        <v>8333.3333333333339</v>
      </c>
      <c r="G3" s="33"/>
      <c r="K3" s="32"/>
    </row>
    <row r="4" spans="2:15">
      <c r="G4" s="32"/>
    </row>
    <row r="5" spans="2:15">
      <c r="B5" s="26" t="s">
        <v>38</v>
      </c>
      <c r="C5" s="26"/>
      <c r="D5" s="26"/>
      <c r="E5" s="26"/>
      <c r="G5" s="26" t="s">
        <v>37</v>
      </c>
      <c r="H5" s="26"/>
      <c r="I5" s="26"/>
      <c r="J5" s="26"/>
      <c r="L5" s="26" t="s">
        <v>36</v>
      </c>
      <c r="M5" s="26"/>
      <c r="N5" s="26"/>
      <c r="O5" s="26"/>
    </row>
    <row r="6" spans="2:15"/>
    <row r="7" spans="2:15">
      <c r="B7" s="19" t="s">
        <v>22</v>
      </c>
      <c r="G7" s="19" t="s">
        <v>23</v>
      </c>
      <c r="L7" s="19" t="s">
        <v>22</v>
      </c>
    </row>
    <row r="8" spans="2:15"/>
    <row r="9" spans="2:15">
      <c r="B9" s="20" t="s">
        <v>3</v>
      </c>
      <c r="C9" s="21"/>
      <c r="D9" s="22"/>
      <c r="E9" s="9">
        <f>ROUND(E3,0)</f>
        <v>8333</v>
      </c>
      <c r="G9" s="20" t="s">
        <v>15</v>
      </c>
      <c r="H9" s="22"/>
      <c r="I9" s="16">
        <v>0.03</v>
      </c>
      <c r="J9" s="2">
        <f>I9*E2</f>
        <v>3000</v>
      </c>
      <c r="L9" s="20" t="s">
        <v>3</v>
      </c>
      <c r="M9" s="21"/>
      <c r="N9" s="22"/>
      <c r="O9" s="9">
        <v>1900</v>
      </c>
    </row>
    <row r="10" spans="2:15">
      <c r="B10" s="23" t="s">
        <v>2</v>
      </c>
      <c r="C10" s="29"/>
      <c r="D10" s="16">
        <v>0.25</v>
      </c>
      <c r="E10" s="2">
        <f>ROUND(E9*D10,0)</f>
        <v>2083</v>
      </c>
      <c r="G10" s="20" t="s">
        <v>13</v>
      </c>
      <c r="H10" s="22"/>
      <c r="I10" s="16">
        <v>0.05</v>
      </c>
      <c r="J10" s="2">
        <f>E2*I10</f>
        <v>5000</v>
      </c>
      <c r="L10" s="23" t="s">
        <v>2</v>
      </c>
      <c r="M10" s="29"/>
      <c r="N10" s="16">
        <v>0.25</v>
      </c>
      <c r="O10" s="2">
        <f>ROUND(O9*N10,0)</f>
        <v>475</v>
      </c>
    </row>
    <row r="11" spans="2:15">
      <c r="B11" s="23" t="s">
        <v>4</v>
      </c>
      <c r="C11" s="29"/>
      <c r="D11" s="16">
        <v>0.1</v>
      </c>
      <c r="E11" s="2">
        <f>ROUND(E9*D11,0)</f>
        <v>833</v>
      </c>
      <c r="L11" s="23" t="s">
        <v>4</v>
      </c>
      <c r="M11" s="29"/>
      <c r="N11" s="16">
        <v>0.1</v>
      </c>
      <c r="O11" s="2">
        <f>ROUND(O9*N11,0)</f>
        <v>190</v>
      </c>
    </row>
    <row r="12" spans="2:15">
      <c r="B12" s="30" t="s">
        <v>5</v>
      </c>
      <c r="C12" s="30"/>
      <c r="D12" s="30"/>
      <c r="E12" s="3"/>
      <c r="G12" s="23" t="s">
        <v>19</v>
      </c>
      <c r="H12" s="28"/>
      <c r="I12" s="29"/>
      <c r="J12" s="2">
        <f>E2-J9-J10</f>
        <v>92000</v>
      </c>
      <c r="L12" s="30" t="s">
        <v>5</v>
      </c>
      <c r="M12" s="30"/>
      <c r="N12" s="30"/>
      <c r="O12" s="3"/>
    </row>
    <row r="13" spans="2:15">
      <c r="B13" s="23" t="s">
        <v>6</v>
      </c>
      <c r="C13" s="24"/>
      <c r="D13" s="25"/>
      <c r="E13" s="12">
        <f>E9-E10-E11-E12</f>
        <v>5417</v>
      </c>
      <c r="G13" s="23" t="s">
        <v>18</v>
      </c>
      <c r="H13" s="28"/>
      <c r="I13" s="29"/>
      <c r="J13" s="2">
        <f>12*1900</f>
        <v>22800</v>
      </c>
      <c r="L13" s="23" t="s">
        <v>6</v>
      </c>
      <c r="M13" s="24"/>
      <c r="N13" s="25"/>
      <c r="O13" s="12">
        <f>O9-O10-O11-O12</f>
        <v>1235</v>
      </c>
    </row>
    <row r="14" spans="2:15">
      <c r="B14" s="23" t="s">
        <v>7</v>
      </c>
      <c r="C14" s="29"/>
      <c r="D14" s="16">
        <v>0.1</v>
      </c>
      <c r="E14" s="2">
        <f>ROUND(E13*D14,0)</f>
        <v>542</v>
      </c>
      <c r="L14" s="23" t="s">
        <v>7</v>
      </c>
      <c r="M14" s="29"/>
      <c r="N14" s="16">
        <v>0.1</v>
      </c>
      <c r="O14" s="2">
        <f>ROUND(O13*N14,0)</f>
        <v>124</v>
      </c>
    </row>
    <row r="15" spans="2:15">
      <c r="B15" s="20" t="s">
        <v>8</v>
      </c>
      <c r="C15" s="21"/>
      <c r="D15" s="22"/>
      <c r="E15" s="9">
        <f>E9-E10-E11-E14</f>
        <v>4875</v>
      </c>
      <c r="G15" s="23" t="s">
        <v>16</v>
      </c>
      <c r="H15" s="29"/>
      <c r="I15" s="16">
        <v>0.1</v>
      </c>
      <c r="J15" s="2">
        <f>J13*I15</f>
        <v>2280</v>
      </c>
      <c r="L15" s="20" t="s">
        <v>8</v>
      </c>
      <c r="M15" s="21"/>
      <c r="N15" s="22"/>
      <c r="O15" s="9">
        <f>O9-O10-O11-O14</f>
        <v>1111</v>
      </c>
    </row>
    <row r="16" spans="2:15"/>
    <row r="17" spans="2:15">
      <c r="L17" s="23" t="s">
        <v>20</v>
      </c>
      <c r="M17" s="29"/>
      <c r="N17" s="16">
        <v>2.2499999999999999E-2</v>
      </c>
      <c r="O17" s="2">
        <f>O9*N17</f>
        <v>42.75</v>
      </c>
    </row>
    <row r="18" spans="2:15">
      <c r="B18" s="23" t="s">
        <v>9</v>
      </c>
      <c r="C18" s="24"/>
      <c r="D18" s="25"/>
      <c r="E18" s="12">
        <f>E10*12</f>
        <v>24996</v>
      </c>
      <c r="G18" s="27" t="s">
        <v>14</v>
      </c>
      <c r="H18" s="24"/>
      <c r="I18" s="25"/>
      <c r="J18" s="12">
        <f>J9+J10</f>
        <v>8000</v>
      </c>
    </row>
    <row r="19" spans="2:15">
      <c r="B19" s="23" t="s">
        <v>10</v>
      </c>
      <c r="C19" s="24"/>
      <c r="D19" s="25"/>
      <c r="E19" s="12">
        <f>E11*12</f>
        <v>9996</v>
      </c>
      <c r="G19" s="23" t="s">
        <v>17</v>
      </c>
      <c r="H19" s="28"/>
      <c r="I19" s="29"/>
      <c r="J19" s="12">
        <f>J15</f>
        <v>2280</v>
      </c>
      <c r="L19" s="23" t="s">
        <v>9</v>
      </c>
      <c r="M19" s="24"/>
      <c r="N19" s="25"/>
      <c r="O19" s="12">
        <f>O10*12</f>
        <v>5700</v>
      </c>
    </row>
    <row r="20" spans="2:15">
      <c r="B20" s="23" t="s">
        <v>11</v>
      </c>
      <c r="C20" s="24"/>
      <c r="D20" s="25"/>
      <c r="E20" s="12">
        <f>E14*12</f>
        <v>6504</v>
      </c>
      <c r="L20" s="23" t="s">
        <v>10</v>
      </c>
      <c r="M20" s="24"/>
      <c r="N20" s="25"/>
      <c r="O20" s="12">
        <f>O11*12</f>
        <v>2280</v>
      </c>
    </row>
    <row r="21" spans="2:15">
      <c r="B21" s="20" t="s">
        <v>12</v>
      </c>
      <c r="C21" s="21"/>
      <c r="D21" s="22"/>
      <c r="E21" s="9">
        <f>E18+E19+E20</f>
        <v>41496</v>
      </c>
      <c r="G21" s="20" t="s">
        <v>12</v>
      </c>
      <c r="H21" s="21"/>
      <c r="I21" s="22"/>
      <c r="J21" s="9">
        <f>J18+J19</f>
        <v>10280</v>
      </c>
      <c r="L21" s="5" t="s">
        <v>11</v>
      </c>
      <c r="M21" s="10"/>
      <c r="N21" s="11"/>
      <c r="O21" s="12">
        <f>O14*12</f>
        <v>1488</v>
      </c>
    </row>
    <row r="22" spans="2:15">
      <c r="B22" s="15"/>
      <c r="C22" s="15"/>
      <c r="D22" s="15"/>
      <c r="E22" s="14"/>
      <c r="G22" s="15"/>
      <c r="H22" s="15"/>
      <c r="I22" s="15"/>
      <c r="J22" s="14"/>
      <c r="L22" s="23" t="s">
        <v>21</v>
      </c>
      <c r="M22" s="24"/>
      <c r="N22" s="25"/>
      <c r="O22" s="12">
        <f>O17*12</f>
        <v>513</v>
      </c>
    </row>
    <row r="23" spans="2:15">
      <c r="B23" s="19" t="s">
        <v>31</v>
      </c>
      <c r="C23" s="15"/>
      <c r="D23" s="15"/>
      <c r="E23" s="14"/>
      <c r="G23" s="19" t="s">
        <v>31</v>
      </c>
      <c r="H23" s="15"/>
      <c r="I23" s="15"/>
      <c r="J23" s="14"/>
      <c r="L23" s="6" t="s">
        <v>12</v>
      </c>
      <c r="M23" s="7"/>
      <c r="N23" s="8"/>
      <c r="O23" s="9">
        <f>O19+O20+O21+O22</f>
        <v>9981</v>
      </c>
    </row>
    <row r="24" spans="2:15">
      <c r="B24" s="15"/>
      <c r="C24" s="15"/>
      <c r="D24" s="15"/>
      <c r="E24" s="14"/>
      <c r="G24" s="15"/>
      <c r="H24" s="15"/>
      <c r="I24" s="15"/>
      <c r="J24" s="14"/>
      <c r="L24" s="15"/>
      <c r="M24" s="15"/>
      <c r="N24" s="15"/>
      <c r="O24" s="14"/>
    </row>
    <row r="25" spans="2:15">
      <c r="B25" s="20" t="s">
        <v>34</v>
      </c>
      <c r="C25" s="21"/>
      <c r="D25" s="22"/>
      <c r="E25" s="9">
        <f>E2-E21</f>
        <v>58504</v>
      </c>
      <c r="G25" s="20" t="s">
        <v>33</v>
      </c>
      <c r="H25" s="21"/>
      <c r="I25" s="22"/>
      <c r="J25" s="9">
        <f>J12-J15</f>
        <v>89720</v>
      </c>
      <c r="L25" s="19" t="s">
        <v>23</v>
      </c>
      <c r="M25" s="15"/>
      <c r="N25" s="15"/>
      <c r="O25" s="14"/>
    </row>
    <row r="26" spans="2:15">
      <c r="B26" s="15"/>
      <c r="C26" s="15"/>
      <c r="D26" s="15"/>
      <c r="E26" s="14"/>
      <c r="G26" s="15"/>
      <c r="H26" s="15"/>
      <c r="I26" s="15"/>
      <c r="J26" s="14"/>
      <c r="L26" s="15"/>
      <c r="M26" s="15"/>
      <c r="N26" s="15"/>
      <c r="O26" s="14"/>
    </row>
    <row r="27" spans="2:15">
      <c r="B27" s="15"/>
      <c r="C27" s="15"/>
      <c r="D27" s="15"/>
      <c r="E27" s="14"/>
      <c r="G27" s="15"/>
      <c r="H27" s="15"/>
      <c r="I27" s="15"/>
      <c r="J27" s="14"/>
      <c r="L27" s="20" t="s">
        <v>15</v>
      </c>
      <c r="M27" s="22"/>
      <c r="N27" s="16">
        <v>0.01</v>
      </c>
      <c r="O27" s="2">
        <f>N27*E2</f>
        <v>1000</v>
      </c>
    </row>
    <row r="28" spans="2:15">
      <c r="B28" s="15"/>
      <c r="C28" s="15"/>
      <c r="D28" s="15"/>
      <c r="E28" s="14"/>
      <c r="G28" s="15"/>
      <c r="H28" s="15"/>
      <c r="I28" s="15"/>
      <c r="J28" s="14"/>
      <c r="L28" s="15"/>
      <c r="M28" s="15"/>
      <c r="N28" s="15"/>
      <c r="O28" s="14"/>
    </row>
    <row r="29" spans="2:15">
      <c r="B29" s="15"/>
      <c r="C29" s="15"/>
      <c r="D29" s="15"/>
      <c r="E29" s="14"/>
      <c r="G29" s="15"/>
      <c r="H29" s="15"/>
      <c r="I29" s="15"/>
      <c r="J29" s="14"/>
      <c r="L29" s="23" t="s">
        <v>29</v>
      </c>
      <c r="M29" s="28"/>
      <c r="N29" s="29"/>
      <c r="O29" s="2">
        <f>O15*12</f>
        <v>13332</v>
      </c>
    </row>
    <row r="30" spans="2:15">
      <c r="B30" s="15"/>
      <c r="C30" s="15"/>
      <c r="D30" s="15"/>
      <c r="E30" s="14"/>
      <c r="G30" s="15"/>
      <c r="H30" s="15"/>
      <c r="I30" s="15"/>
      <c r="J30" s="14"/>
      <c r="L30" s="23" t="s">
        <v>24</v>
      </c>
      <c r="M30" s="28"/>
      <c r="N30" s="29"/>
      <c r="O30" s="2">
        <f>E2-O23-O27-O29</f>
        <v>75687</v>
      </c>
    </row>
    <row r="31" spans="2:15">
      <c r="B31" s="15"/>
      <c r="C31" s="15"/>
      <c r="D31" s="15"/>
      <c r="E31" s="14"/>
      <c r="G31" s="15"/>
      <c r="H31" s="15"/>
      <c r="I31" s="15"/>
      <c r="J31" s="14"/>
      <c r="L31" s="20" t="s">
        <v>13</v>
      </c>
      <c r="M31" s="22"/>
      <c r="N31" s="16">
        <v>0.05</v>
      </c>
      <c r="O31" s="2">
        <f>O30*N31</f>
        <v>3784.3500000000004</v>
      </c>
    </row>
    <row r="32" spans="2:15">
      <c r="B32" s="15"/>
      <c r="C32" s="15"/>
      <c r="D32" s="15"/>
      <c r="E32" s="14"/>
      <c r="G32" s="15"/>
      <c r="H32" s="15"/>
      <c r="I32" s="15"/>
      <c r="J32" s="14"/>
      <c r="L32" s="17"/>
      <c r="M32" s="17"/>
      <c r="N32" s="17"/>
      <c r="O32" s="13"/>
    </row>
    <row r="33" spans="2:15">
      <c r="B33" s="15"/>
      <c r="C33" s="15"/>
      <c r="D33" s="15"/>
      <c r="E33" s="14"/>
      <c r="G33" s="15"/>
      <c r="H33" s="15"/>
      <c r="I33" s="15"/>
      <c r="J33" s="14"/>
      <c r="L33" s="19" t="s">
        <v>30</v>
      </c>
      <c r="M33" s="17"/>
      <c r="N33" s="17"/>
      <c r="O33" s="13"/>
    </row>
    <row r="34" spans="2:15">
      <c r="B34" s="15"/>
      <c r="C34" s="15"/>
      <c r="D34" s="15"/>
      <c r="E34" s="14"/>
      <c r="G34" s="15"/>
      <c r="H34" s="15"/>
      <c r="I34" s="15"/>
      <c r="J34" s="14"/>
      <c r="L34" s="17"/>
      <c r="M34" s="17"/>
      <c r="N34" s="17"/>
      <c r="O34" s="13"/>
    </row>
    <row r="35" spans="2:15">
      <c r="B35" s="15"/>
      <c r="C35" s="15"/>
      <c r="D35" s="15"/>
      <c r="E35" s="14"/>
      <c r="G35" s="15"/>
      <c r="H35" s="15"/>
      <c r="I35" s="15"/>
      <c r="J35" s="14"/>
      <c r="L35" s="23" t="s">
        <v>19</v>
      </c>
      <c r="M35" s="28"/>
      <c r="N35" s="29"/>
      <c r="O35" s="2">
        <f>O30-O31</f>
        <v>71902.649999999994</v>
      </c>
    </row>
    <row r="36" spans="2:15">
      <c r="B36" s="15"/>
      <c r="C36" s="15"/>
      <c r="D36" s="15"/>
      <c r="E36" s="14"/>
      <c r="G36" s="15"/>
      <c r="H36" s="15"/>
      <c r="I36" s="15"/>
      <c r="J36" s="14"/>
      <c r="L36" s="23" t="s">
        <v>18</v>
      </c>
      <c r="M36" s="28"/>
      <c r="N36" s="29"/>
      <c r="O36" s="2">
        <f>12*1900</f>
        <v>22800</v>
      </c>
    </row>
    <row r="37" spans="2:15">
      <c r="B37" s="15"/>
      <c r="C37" s="15"/>
      <c r="D37" s="15"/>
      <c r="E37" s="14"/>
      <c r="G37" s="15"/>
      <c r="H37" s="15"/>
      <c r="I37" s="15"/>
      <c r="J37" s="14"/>
    </row>
    <row r="38" spans="2:15">
      <c r="B38" s="15"/>
      <c r="C38" s="15"/>
      <c r="D38" s="15"/>
      <c r="E38" s="14"/>
      <c r="G38" s="15"/>
      <c r="H38" s="15"/>
      <c r="I38" s="15"/>
      <c r="J38" s="14"/>
      <c r="L38" s="23" t="s">
        <v>16</v>
      </c>
      <c r="M38" s="29"/>
      <c r="N38" s="16">
        <v>0.1</v>
      </c>
      <c r="O38" s="2">
        <f>O36*N38</f>
        <v>2280</v>
      </c>
    </row>
    <row r="39" spans="2:15">
      <c r="B39" s="15"/>
      <c r="C39" s="15"/>
      <c r="D39" s="15"/>
      <c r="E39" s="14"/>
      <c r="G39" s="15"/>
      <c r="H39" s="15"/>
      <c r="I39" s="15"/>
      <c r="J39" s="14"/>
      <c r="L39" s="17"/>
      <c r="M39" s="17"/>
      <c r="N39" s="18"/>
      <c r="O39" s="13"/>
    </row>
    <row r="40" spans="2:15">
      <c r="B40" s="15"/>
      <c r="C40" s="15"/>
      <c r="D40" s="15"/>
      <c r="E40" s="14"/>
      <c r="G40" s="15"/>
      <c r="H40" s="15"/>
      <c r="I40" s="15"/>
      <c r="J40" s="14"/>
      <c r="L40" s="19" t="s">
        <v>27</v>
      </c>
      <c r="M40" s="17"/>
      <c r="N40" s="18"/>
      <c r="O40" s="13"/>
    </row>
    <row r="41" spans="2:15">
      <c r="B41" s="15"/>
      <c r="C41" s="15"/>
      <c r="D41" s="15"/>
      <c r="E41" s="14"/>
      <c r="G41" s="15"/>
      <c r="H41" s="15"/>
      <c r="I41" s="15"/>
      <c r="J41" s="14"/>
      <c r="L41" s="17"/>
      <c r="M41" s="17"/>
      <c r="N41" s="18"/>
      <c r="O41" s="13"/>
    </row>
    <row r="42" spans="2:15">
      <c r="B42" s="15"/>
      <c r="C42" s="15"/>
      <c r="D42" s="15"/>
      <c r="E42" s="14"/>
      <c r="G42" s="15"/>
      <c r="H42" s="15"/>
      <c r="I42" s="15"/>
      <c r="J42" s="14"/>
      <c r="L42" s="23" t="s">
        <v>25</v>
      </c>
      <c r="M42" s="28"/>
      <c r="N42" s="29"/>
      <c r="O42" s="2">
        <f>O23</f>
        <v>9981</v>
      </c>
    </row>
    <row r="43" spans="2:15">
      <c r="B43" s="15"/>
      <c r="C43" s="15"/>
      <c r="D43" s="15"/>
      <c r="E43" s="14"/>
      <c r="G43" s="15"/>
      <c r="H43" s="15"/>
      <c r="I43" s="15"/>
      <c r="J43" s="14"/>
      <c r="L43" s="23" t="s">
        <v>26</v>
      </c>
      <c r="M43" s="28"/>
      <c r="N43" s="29"/>
      <c r="O43" s="2">
        <f>O27+O31</f>
        <v>4784.3500000000004</v>
      </c>
    </row>
    <row r="44" spans="2:15">
      <c r="B44" s="15"/>
      <c r="C44" s="15"/>
      <c r="D44" s="15"/>
      <c r="E44" s="14"/>
      <c r="G44" s="15"/>
      <c r="H44" s="15"/>
      <c r="I44" s="15"/>
      <c r="J44" s="14"/>
      <c r="L44" s="23" t="s">
        <v>28</v>
      </c>
      <c r="M44" s="28"/>
      <c r="N44" s="29"/>
      <c r="O44" s="2">
        <f>O38</f>
        <v>2280</v>
      </c>
    </row>
    <row r="45" spans="2:15"/>
    <row r="46" spans="2:15">
      <c r="L46" s="20" t="s">
        <v>12</v>
      </c>
      <c r="M46" s="21"/>
      <c r="N46" s="22"/>
      <c r="O46" s="9">
        <f>O42+O43+O44</f>
        <v>17045.349999999999</v>
      </c>
    </row>
    <row r="47" spans="2:15">
      <c r="L47" s="15"/>
      <c r="M47" s="15"/>
      <c r="N47" s="15"/>
      <c r="O47" s="14"/>
    </row>
    <row r="48" spans="2:15">
      <c r="L48" s="19" t="s">
        <v>31</v>
      </c>
      <c r="M48" s="15"/>
      <c r="N48" s="15"/>
      <c r="O48" s="14"/>
    </row>
    <row r="49" spans="12:15">
      <c r="L49" s="15"/>
      <c r="M49" s="15"/>
      <c r="N49" s="15"/>
      <c r="O49" s="14"/>
    </row>
    <row r="50" spans="12:15">
      <c r="L50" s="23" t="s">
        <v>32</v>
      </c>
      <c r="M50" s="28"/>
      <c r="N50" s="29"/>
      <c r="O50" s="2">
        <f>O29</f>
        <v>13332</v>
      </c>
    </row>
    <row r="51" spans="12:15">
      <c r="L51" s="23" t="s">
        <v>33</v>
      </c>
      <c r="M51" s="28"/>
      <c r="N51" s="29"/>
      <c r="O51" s="2">
        <f>O35-O38</f>
        <v>69622.649999999994</v>
      </c>
    </row>
    <row r="52" spans="12:15">
      <c r="L52" s="15"/>
      <c r="M52" s="15"/>
      <c r="N52" s="15"/>
      <c r="O52" s="14"/>
    </row>
    <row r="53" spans="12:15">
      <c r="L53" s="20" t="s">
        <v>35</v>
      </c>
      <c r="M53" s="21"/>
      <c r="N53" s="22"/>
      <c r="O53" s="9">
        <f>O50+O51</f>
        <v>82954.649999999994</v>
      </c>
    </row>
    <row r="54" spans="12:15"/>
    <row r="55" spans="12:15"/>
    <row r="56" spans="12:15"/>
  </sheetData>
  <mergeCells count="51">
    <mergeCell ref="G25:I25"/>
    <mergeCell ref="B25:D25"/>
    <mergeCell ref="L50:N50"/>
    <mergeCell ref="L51:N51"/>
    <mergeCell ref="L53:N53"/>
    <mergeCell ref="L42:N42"/>
    <mergeCell ref="L43:N43"/>
    <mergeCell ref="L44:N44"/>
    <mergeCell ref="L36:N36"/>
    <mergeCell ref="L38:M38"/>
    <mergeCell ref="L46:N46"/>
    <mergeCell ref="L22:N22"/>
    <mergeCell ref="L27:M27"/>
    <mergeCell ref="L30:N30"/>
    <mergeCell ref="L31:M31"/>
    <mergeCell ref="L35:N35"/>
    <mergeCell ref="L29:N29"/>
    <mergeCell ref="L20:N20"/>
    <mergeCell ref="L17:M17"/>
    <mergeCell ref="L12:N12"/>
    <mergeCell ref="L13:N13"/>
    <mergeCell ref="L14:M14"/>
    <mergeCell ref="L15:N15"/>
    <mergeCell ref="L19:N19"/>
    <mergeCell ref="L5:O5"/>
    <mergeCell ref="L10:M10"/>
    <mergeCell ref="L9:N9"/>
    <mergeCell ref="L11:M11"/>
    <mergeCell ref="B19:D19"/>
    <mergeCell ref="B5:E5"/>
    <mergeCell ref="G15:H15"/>
    <mergeCell ref="B2:D2"/>
    <mergeCell ref="B3:D3"/>
    <mergeCell ref="B10:C10"/>
    <mergeCell ref="B9:D9"/>
    <mergeCell ref="B11:C11"/>
    <mergeCell ref="G21:I21"/>
    <mergeCell ref="B20:D20"/>
    <mergeCell ref="B21:D21"/>
    <mergeCell ref="G5:J5"/>
    <mergeCell ref="G9:H9"/>
    <mergeCell ref="G10:H10"/>
    <mergeCell ref="G18:I18"/>
    <mergeCell ref="G19:I19"/>
    <mergeCell ref="G12:I12"/>
    <mergeCell ref="G13:I13"/>
    <mergeCell ref="B12:D12"/>
    <mergeCell ref="B13:D13"/>
    <mergeCell ref="B14:C14"/>
    <mergeCell ref="B15:D15"/>
    <mergeCell ref="B18:D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Impozit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2018-02-16T10:21:40Z</dcterms:modified>
</cp:coreProperties>
</file>