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1. Investitie" sheetId="4" r:id="rId1"/>
    <sheet name="2. Bugetul proiectului" sheetId="1" r:id="rId2"/>
  </sheets>
  <calcPr calcId="125725"/>
</workbook>
</file>

<file path=xl/calcChain.xml><?xml version="1.0" encoding="utf-8"?>
<calcChain xmlns="http://schemas.openxmlformats.org/spreadsheetml/2006/main">
  <c r="D26" i="4"/>
  <c r="F25"/>
  <c r="E25"/>
  <c r="F24"/>
  <c r="E24"/>
  <c r="F23"/>
  <c r="E23"/>
  <c r="F22"/>
  <c r="E22"/>
  <c r="E21"/>
  <c r="E26" s="1"/>
  <c r="D17"/>
  <c r="E16"/>
  <c r="F16" s="1"/>
  <c r="E15"/>
  <c r="F15" s="1"/>
  <c r="E14"/>
  <c r="F14" s="1"/>
  <c r="E13"/>
  <c r="F13" s="1"/>
  <c r="E12"/>
  <c r="E17" s="1"/>
  <c r="D8"/>
  <c r="E7"/>
  <c r="F7" s="1"/>
  <c r="E6"/>
  <c r="F6" s="1"/>
  <c r="E5"/>
  <c r="F5" s="1"/>
  <c r="E4"/>
  <c r="F4" s="1"/>
  <c r="E3"/>
  <c r="E8" s="1"/>
  <c r="F33" i="1"/>
  <c r="G27"/>
  <c r="D53" i="4"/>
  <c r="E52"/>
  <c r="F52" s="1"/>
  <c r="E51"/>
  <c r="F51" s="1"/>
  <c r="E50"/>
  <c r="F50" s="1"/>
  <c r="E49"/>
  <c r="F49" s="1"/>
  <c r="E48"/>
  <c r="D44"/>
  <c r="E43"/>
  <c r="F43" s="1"/>
  <c r="E42"/>
  <c r="F42" s="1"/>
  <c r="E41"/>
  <c r="F41" s="1"/>
  <c r="E40"/>
  <c r="F40" s="1"/>
  <c r="E39"/>
  <c r="E21" i="1"/>
  <c r="D35" i="4"/>
  <c r="E31"/>
  <c r="F31" s="1"/>
  <c r="E32"/>
  <c r="F32" s="1"/>
  <c r="E33"/>
  <c r="F33" s="1"/>
  <c r="E34"/>
  <c r="F34" s="1"/>
  <c r="E30"/>
  <c r="F30" s="1"/>
  <c r="E7" i="1"/>
  <c r="G33"/>
  <c r="F28"/>
  <c r="E28"/>
  <c r="G31"/>
  <c r="G30"/>
  <c r="G29"/>
  <c r="G26"/>
  <c r="G24"/>
  <c r="G23"/>
  <c r="G22"/>
  <c r="F21"/>
  <c r="G20"/>
  <c r="G19"/>
  <c r="G18"/>
  <c r="G17"/>
  <c r="F16"/>
  <c r="E16"/>
  <c r="G15"/>
  <c r="F14"/>
  <c r="G14"/>
  <c r="E14"/>
  <c r="G13"/>
  <c r="G12"/>
  <c r="F11"/>
  <c r="E11"/>
  <c r="F21" i="4" l="1"/>
  <c r="F26" s="1"/>
  <c r="F12"/>
  <c r="F17" s="1"/>
  <c r="F3"/>
  <c r="F8" s="1"/>
  <c r="F35"/>
  <c r="E44"/>
  <c r="E53"/>
  <c r="E35"/>
  <c r="F39"/>
  <c r="F44" s="1"/>
  <c r="G25" i="1"/>
  <c r="E32"/>
  <c r="E34" s="1"/>
  <c r="E42" s="1"/>
  <c r="E44" s="1"/>
  <c r="E45" s="1"/>
  <c r="F48" i="4"/>
  <c r="F53" s="1"/>
  <c r="F32" i="1"/>
  <c r="F34" s="1"/>
  <c r="E43" s="1"/>
  <c r="G11"/>
  <c r="G16"/>
  <c r="G21"/>
  <c r="G28"/>
  <c r="E46" l="1"/>
  <c r="G32"/>
  <c r="G34" s="1"/>
  <c r="E41" s="1"/>
</calcChain>
</file>

<file path=xl/comments1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Cheltuielile înscrise în această coloană vor fi decontate de către finanțator, conform procentului AFN de mai sus.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Cheltuielile înscrise în această coloană vor fi suportate integral de către beneficiar.</t>
        </r>
      </text>
    </comment>
  </commentList>
</comments>
</file>

<file path=xl/sharedStrings.xml><?xml version="1.0" encoding="utf-8"?>
<sst xmlns="http://schemas.openxmlformats.org/spreadsheetml/2006/main" count="117" uniqueCount="82">
  <si>
    <t>Bugetul indicativ al proiectului</t>
  </si>
  <si>
    <t>Nr. crt.</t>
  </si>
  <si>
    <t>Denumirea capitolului de investiții</t>
  </si>
  <si>
    <t>Cheltuieli eligibile</t>
  </si>
  <si>
    <t>Cheltuieli neeligibile</t>
  </si>
  <si>
    <t>Valoare totală</t>
  </si>
  <si>
    <t>Cheltuieli pentru obținerea și amenajarea terenului, din care:</t>
  </si>
  <si>
    <t>Cheltuieli pentru obținerea terenului</t>
  </si>
  <si>
    <t>Cheltuieli pentru amenajarea terenului</t>
  </si>
  <si>
    <t>Cheltuieli pentru asigurarea utilităților necesare</t>
  </si>
  <si>
    <t>a</t>
  </si>
  <si>
    <t>b</t>
  </si>
  <si>
    <t>Cheltuieli pentru asigurarea utilităților necesare, din care:</t>
  </si>
  <si>
    <t>Studii de teren</t>
  </si>
  <si>
    <t>Avize, acorduri și autorizații</t>
  </si>
  <si>
    <t>Consultanța tehnică și financiară</t>
  </si>
  <si>
    <t>Auditul proiectului</t>
  </si>
  <si>
    <t>I</t>
  </si>
  <si>
    <t>II</t>
  </si>
  <si>
    <t>III</t>
  </si>
  <si>
    <t>c</t>
  </si>
  <si>
    <t>d</t>
  </si>
  <si>
    <t>Cheltuieli pentru investiția de bază, din care:</t>
  </si>
  <si>
    <t>Construcții</t>
  </si>
  <si>
    <t>Instalații</t>
  </si>
  <si>
    <t>Montaj utilaj</t>
  </si>
  <si>
    <t>Echipamente, instalații</t>
  </si>
  <si>
    <t>Dotări</t>
  </si>
  <si>
    <t>Active necorporale</t>
  </si>
  <si>
    <t>IV</t>
  </si>
  <si>
    <t>e</t>
  </si>
  <si>
    <t>f</t>
  </si>
  <si>
    <t>V</t>
  </si>
  <si>
    <t>Alte cheltuieli</t>
  </si>
  <si>
    <t>Comisioane, taxe, costul creditului</t>
  </si>
  <si>
    <t>Cheltuieli diverse și neprevăzute</t>
  </si>
  <si>
    <t>Instruirea personalului de exploatare</t>
  </si>
  <si>
    <t>Valoarea TVA</t>
  </si>
  <si>
    <t>TOTAL GENERAL FĂRĂ TVA</t>
  </si>
  <si>
    <t>TOTAL GENERAL CU TVA</t>
  </si>
  <si>
    <t>VI</t>
  </si>
  <si>
    <t>VII</t>
  </si>
  <si>
    <t>Proiectul necesită construcții și montaj? (DA / NU)</t>
  </si>
  <si>
    <t>DA</t>
  </si>
  <si>
    <t>NU</t>
  </si>
  <si>
    <t>Procentul maxim admis pentru consultanță</t>
  </si>
  <si>
    <t>nu</t>
  </si>
  <si>
    <t>Planul financiar al proiectului</t>
  </si>
  <si>
    <t>Valoarea eligibilă a proiectului</t>
  </si>
  <si>
    <t>Valoarea neeligibilă a proiectului</t>
  </si>
  <si>
    <t>Ajutorul financiar nerambursabil</t>
  </si>
  <si>
    <t>Cheltuieli pentru consultanță, din care:</t>
  </si>
  <si>
    <t>Valoare fara TVA</t>
  </si>
  <si>
    <t>Valoare TVA</t>
  </si>
  <si>
    <t>Valoare cu TVA</t>
  </si>
  <si>
    <t>Echipamentele, instalațiile, utilajele, mijloacele de transport</t>
  </si>
  <si>
    <t>Nr. Crt.</t>
  </si>
  <si>
    <t>Total cheltuieli cu dotările</t>
  </si>
  <si>
    <t>Total cheltuieli cu echipamente, instalații, utilaje și mijloace de transport</t>
  </si>
  <si>
    <t>Total cheltuieli cu activele necorporale</t>
  </si>
  <si>
    <t>Contribuția proprie a beneficiarului la valoarea eligibilă</t>
  </si>
  <si>
    <t>Valoarea totală a proiectului, din care:</t>
  </si>
  <si>
    <t>Contribuția totală a beneficiarului la proiect</t>
  </si>
  <si>
    <t>Procentul ajutorului financiar nerambursabil (AFN)</t>
  </si>
  <si>
    <t>Consultanță și proiectare</t>
  </si>
  <si>
    <t>Lucrări de construcții</t>
  </si>
  <si>
    <t>Lucrări de instalații</t>
  </si>
  <si>
    <t>Montaj</t>
  </si>
  <si>
    <t>Arhitectură</t>
  </si>
  <si>
    <t>Rezistență</t>
  </si>
  <si>
    <t>Instalații electrice</t>
  </si>
  <si>
    <t>Instalații sanitare</t>
  </si>
  <si>
    <t>Instalații de climatizare și ventilație</t>
  </si>
  <si>
    <t>Utilaj 1</t>
  </si>
  <si>
    <t>Utilaj 2</t>
  </si>
  <si>
    <t>Utilaj 3</t>
  </si>
  <si>
    <t xml:space="preserve">Montaj echipamente </t>
  </si>
  <si>
    <t>Software</t>
  </si>
  <si>
    <t>Licențe de fabricație</t>
  </si>
  <si>
    <t>Cerere de finanțare</t>
  </si>
  <si>
    <t>Studiu de fezabilitate</t>
  </si>
  <si>
    <t>Asistență pentru implementarea proiectului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</si>
</sst>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vertical="center"/>
    </xf>
    <xf numFmtId="4" fontId="0" fillId="3" borderId="3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53"/>
  <sheetViews>
    <sheetView topLeftCell="A28" workbookViewId="0">
      <selection activeCell="D6" sqref="D6"/>
    </sheetView>
  </sheetViews>
  <sheetFormatPr defaultRowHeight="15"/>
  <cols>
    <col min="1" max="1" width="9.140625" style="1"/>
    <col min="2" max="2" width="7.28515625" style="1" bestFit="1" customWidth="1"/>
    <col min="3" max="3" width="68.42578125" style="1" bestFit="1" customWidth="1"/>
    <col min="4" max="4" width="15.85546875" style="1" bestFit="1" customWidth="1"/>
    <col min="5" max="5" width="11.85546875" style="1" bestFit="1" customWidth="1"/>
    <col min="6" max="6" width="14.42578125" style="1" bestFit="1" customWidth="1"/>
    <col min="7" max="16384" width="9.140625" style="1"/>
  </cols>
  <sheetData>
    <row r="2" spans="2:6">
      <c r="B2" s="7" t="s">
        <v>56</v>
      </c>
      <c r="C2" s="7" t="s">
        <v>64</v>
      </c>
      <c r="D2" s="8" t="s">
        <v>52</v>
      </c>
      <c r="E2" s="8" t="s">
        <v>53</v>
      </c>
      <c r="F2" s="8" t="s">
        <v>54</v>
      </c>
    </row>
    <row r="3" spans="2:6">
      <c r="B3" s="9">
        <v>1</v>
      </c>
      <c r="C3" s="20" t="s">
        <v>79</v>
      </c>
      <c r="D3" s="19">
        <v>500</v>
      </c>
      <c r="E3" s="6">
        <f>0.19*D3</f>
        <v>95</v>
      </c>
      <c r="F3" s="6">
        <f>D3+E3</f>
        <v>595</v>
      </c>
    </row>
    <row r="4" spans="2:6">
      <c r="B4" s="9">
        <v>2</v>
      </c>
      <c r="C4" s="20" t="s">
        <v>80</v>
      </c>
      <c r="D4" s="19">
        <v>4500</v>
      </c>
      <c r="E4" s="6">
        <f t="shared" ref="E4:E7" si="0">0.19*D4</f>
        <v>855</v>
      </c>
      <c r="F4" s="6">
        <f t="shared" ref="F4:F7" si="1">D4+E4</f>
        <v>5355</v>
      </c>
    </row>
    <row r="5" spans="2:6">
      <c r="B5" s="9">
        <v>3</v>
      </c>
      <c r="C5" s="20" t="s">
        <v>81</v>
      </c>
      <c r="D5" s="19">
        <v>10000</v>
      </c>
      <c r="E5" s="6">
        <f t="shared" si="0"/>
        <v>1900</v>
      </c>
      <c r="F5" s="6">
        <f t="shared" si="1"/>
        <v>11900</v>
      </c>
    </row>
    <row r="6" spans="2:6">
      <c r="B6" s="9">
        <v>4</v>
      </c>
      <c r="C6" s="20"/>
      <c r="D6" s="19"/>
      <c r="E6" s="6">
        <f t="shared" si="0"/>
        <v>0</v>
      </c>
      <c r="F6" s="6">
        <f t="shared" si="1"/>
        <v>0</v>
      </c>
    </row>
    <row r="7" spans="2:6">
      <c r="B7" s="9">
        <v>5</v>
      </c>
      <c r="C7" s="20"/>
      <c r="D7" s="19"/>
      <c r="E7" s="6">
        <f t="shared" si="0"/>
        <v>0</v>
      </c>
      <c r="F7" s="6">
        <f t="shared" si="1"/>
        <v>0</v>
      </c>
    </row>
    <row r="8" spans="2:6">
      <c r="B8" s="22" t="s">
        <v>58</v>
      </c>
      <c r="C8" s="23"/>
      <c r="D8" s="17">
        <f>SUM(D3:D7)</f>
        <v>15000</v>
      </c>
      <c r="E8" s="17">
        <f>SUM(E3:E7)</f>
        <v>2850</v>
      </c>
      <c r="F8" s="17">
        <f>SUM(F3:F7)</f>
        <v>17850</v>
      </c>
    </row>
    <row r="11" spans="2:6">
      <c r="B11" s="7" t="s">
        <v>56</v>
      </c>
      <c r="C11" s="7" t="s">
        <v>65</v>
      </c>
      <c r="D11" s="8" t="s">
        <v>52</v>
      </c>
      <c r="E11" s="8" t="s">
        <v>53</v>
      </c>
      <c r="F11" s="8" t="s">
        <v>54</v>
      </c>
    </row>
    <row r="12" spans="2:6">
      <c r="B12" s="9">
        <v>1</v>
      </c>
      <c r="C12" s="20" t="s">
        <v>68</v>
      </c>
      <c r="D12" s="19">
        <v>70000</v>
      </c>
      <c r="E12" s="6">
        <f>0.19*D12</f>
        <v>13300</v>
      </c>
      <c r="F12" s="6">
        <f>D12+E12</f>
        <v>83300</v>
      </c>
    </row>
    <row r="13" spans="2:6">
      <c r="B13" s="9">
        <v>2</v>
      </c>
      <c r="C13" s="20" t="s">
        <v>69</v>
      </c>
      <c r="D13" s="19">
        <v>30000</v>
      </c>
      <c r="E13" s="6">
        <f t="shared" ref="E13:E16" si="2">0.19*D13</f>
        <v>5700</v>
      </c>
      <c r="F13" s="6">
        <f t="shared" ref="F13:F16" si="3">D13+E13</f>
        <v>35700</v>
      </c>
    </row>
    <row r="14" spans="2:6">
      <c r="B14" s="9">
        <v>3</v>
      </c>
      <c r="C14" s="20"/>
      <c r="D14" s="19"/>
      <c r="E14" s="6">
        <f t="shared" si="2"/>
        <v>0</v>
      </c>
      <c r="F14" s="6">
        <f t="shared" si="3"/>
        <v>0</v>
      </c>
    </row>
    <row r="15" spans="2:6">
      <c r="B15" s="9">
        <v>4</v>
      </c>
      <c r="C15" s="20"/>
      <c r="D15" s="19"/>
      <c r="E15" s="6">
        <f t="shared" si="2"/>
        <v>0</v>
      </c>
      <c r="F15" s="6">
        <f t="shared" si="3"/>
        <v>0</v>
      </c>
    </row>
    <row r="16" spans="2:6">
      <c r="B16" s="9">
        <v>5</v>
      </c>
      <c r="C16" s="20"/>
      <c r="D16" s="19"/>
      <c r="E16" s="6">
        <f t="shared" si="2"/>
        <v>0</v>
      </c>
      <c r="F16" s="6">
        <f t="shared" si="3"/>
        <v>0</v>
      </c>
    </row>
    <row r="17" spans="2:6">
      <c r="B17" s="22" t="s">
        <v>58</v>
      </c>
      <c r="C17" s="23"/>
      <c r="D17" s="17">
        <f>SUM(D12:D16)</f>
        <v>100000</v>
      </c>
      <c r="E17" s="17">
        <f>SUM(E12:E16)</f>
        <v>19000</v>
      </c>
      <c r="F17" s="17">
        <f>SUM(F12:F16)</f>
        <v>119000</v>
      </c>
    </row>
    <row r="20" spans="2:6">
      <c r="B20" s="7" t="s">
        <v>56</v>
      </c>
      <c r="C20" s="7" t="s">
        <v>66</v>
      </c>
      <c r="D20" s="8" t="s">
        <v>52</v>
      </c>
      <c r="E20" s="8" t="s">
        <v>53</v>
      </c>
      <c r="F20" s="8" t="s">
        <v>54</v>
      </c>
    </row>
    <row r="21" spans="2:6">
      <c r="B21" s="9">
        <v>1</v>
      </c>
      <c r="C21" s="20" t="s">
        <v>70</v>
      </c>
      <c r="D21" s="19">
        <v>10000</v>
      </c>
      <c r="E21" s="6">
        <f>0.19*D21</f>
        <v>1900</v>
      </c>
      <c r="F21" s="6">
        <f>D21+E21</f>
        <v>11900</v>
      </c>
    </row>
    <row r="22" spans="2:6">
      <c r="B22" s="9">
        <v>2</v>
      </c>
      <c r="C22" s="20" t="s">
        <v>71</v>
      </c>
      <c r="D22" s="19">
        <v>10000</v>
      </c>
      <c r="E22" s="6">
        <f t="shared" ref="E22:E25" si="4">0.19*D22</f>
        <v>1900</v>
      </c>
      <c r="F22" s="6">
        <f t="shared" ref="F22:F25" si="5">D22+E22</f>
        <v>11900</v>
      </c>
    </row>
    <row r="23" spans="2:6">
      <c r="B23" s="9">
        <v>3</v>
      </c>
      <c r="C23" s="20" t="s">
        <v>72</v>
      </c>
      <c r="D23" s="19">
        <v>10000</v>
      </c>
      <c r="E23" s="6">
        <f t="shared" si="4"/>
        <v>1900</v>
      </c>
      <c r="F23" s="6">
        <f t="shared" si="5"/>
        <v>11900</v>
      </c>
    </row>
    <row r="24" spans="2:6">
      <c r="B24" s="9">
        <v>4</v>
      </c>
      <c r="C24" s="20"/>
      <c r="D24" s="19"/>
      <c r="E24" s="6">
        <f t="shared" si="4"/>
        <v>0</v>
      </c>
      <c r="F24" s="6">
        <f t="shared" si="5"/>
        <v>0</v>
      </c>
    </row>
    <row r="25" spans="2:6">
      <c r="B25" s="9">
        <v>5</v>
      </c>
      <c r="C25" s="20"/>
      <c r="D25" s="19"/>
      <c r="E25" s="6">
        <f t="shared" si="4"/>
        <v>0</v>
      </c>
      <c r="F25" s="6">
        <f t="shared" si="5"/>
        <v>0</v>
      </c>
    </row>
    <row r="26" spans="2:6">
      <c r="B26" s="22" t="s">
        <v>58</v>
      </c>
      <c r="C26" s="23"/>
      <c r="D26" s="17">
        <f>SUM(D21:D25)</f>
        <v>30000</v>
      </c>
      <c r="E26" s="17">
        <f>SUM(E21:E25)</f>
        <v>5700</v>
      </c>
      <c r="F26" s="17">
        <f>SUM(F21:F25)</f>
        <v>35700</v>
      </c>
    </row>
    <row r="27" spans="2:6">
      <c r="B27" s="25"/>
      <c r="C27" s="25"/>
      <c r="D27" s="26"/>
      <c r="E27" s="26"/>
      <c r="F27" s="26"/>
    </row>
    <row r="29" spans="2:6">
      <c r="B29" s="7" t="s">
        <v>56</v>
      </c>
      <c r="C29" s="7" t="s">
        <v>55</v>
      </c>
      <c r="D29" s="8" t="s">
        <v>52</v>
      </c>
      <c r="E29" s="8" t="s">
        <v>53</v>
      </c>
      <c r="F29" s="8" t="s">
        <v>54</v>
      </c>
    </row>
    <row r="30" spans="2:6">
      <c r="B30" s="9">
        <v>1</v>
      </c>
      <c r="C30" s="20" t="s">
        <v>73</v>
      </c>
      <c r="D30" s="19">
        <v>20000</v>
      </c>
      <c r="E30" s="6">
        <f>0.19*D30</f>
        <v>3800</v>
      </c>
      <c r="F30" s="6">
        <f>D30+E30</f>
        <v>23800</v>
      </c>
    </row>
    <row r="31" spans="2:6">
      <c r="B31" s="9">
        <v>2</v>
      </c>
      <c r="C31" s="20" t="s">
        <v>74</v>
      </c>
      <c r="D31" s="19">
        <v>15000</v>
      </c>
      <c r="E31" s="6">
        <f t="shared" ref="E31:E34" si="6">0.19*D31</f>
        <v>2850</v>
      </c>
      <c r="F31" s="6">
        <f t="shared" ref="F31:F34" si="7">D31+E31</f>
        <v>17850</v>
      </c>
    </row>
    <row r="32" spans="2:6">
      <c r="B32" s="9">
        <v>3</v>
      </c>
      <c r="C32" s="20" t="s">
        <v>75</v>
      </c>
      <c r="D32" s="19">
        <v>15000</v>
      </c>
      <c r="E32" s="6">
        <f t="shared" si="6"/>
        <v>2850</v>
      </c>
      <c r="F32" s="6">
        <f t="shared" si="7"/>
        <v>17850</v>
      </c>
    </row>
    <row r="33" spans="2:6">
      <c r="B33" s="9">
        <v>4</v>
      </c>
      <c r="C33" s="20"/>
      <c r="D33" s="19"/>
      <c r="E33" s="6">
        <f t="shared" si="6"/>
        <v>0</v>
      </c>
      <c r="F33" s="6">
        <f t="shared" si="7"/>
        <v>0</v>
      </c>
    </row>
    <row r="34" spans="2:6">
      <c r="B34" s="9">
        <v>5</v>
      </c>
      <c r="C34" s="20"/>
      <c r="D34" s="19"/>
      <c r="E34" s="6">
        <f t="shared" si="6"/>
        <v>0</v>
      </c>
      <c r="F34" s="6">
        <f t="shared" si="7"/>
        <v>0</v>
      </c>
    </row>
    <row r="35" spans="2:6">
      <c r="B35" s="22" t="s">
        <v>58</v>
      </c>
      <c r="C35" s="23"/>
      <c r="D35" s="17">
        <f>SUM(D30:D34)</f>
        <v>50000</v>
      </c>
      <c r="E35" s="17">
        <f>SUM(E30:E34)</f>
        <v>9500</v>
      </c>
      <c r="F35" s="17">
        <f>SUM(F30:F34)</f>
        <v>59500</v>
      </c>
    </row>
    <row r="38" spans="2:6">
      <c r="B38" s="7" t="s">
        <v>56</v>
      </c>
      <c r="C38" s="21" t="s">
        <v>67</v>
      </c>
      <c r="D38" s="8" t="s">
        <v>52</v>
      </c>
      <c r="E38" s="8" t="s">
        <v>53</v>
      </c>
      <c r="F38" s="8" t="s">
        <v>54</v>
      </c>
    </row>
    <row r="39" spans="2:6">
      <c r="B39" s="9">
        <v>1</v>
      </c>
      <c r="C39" s="20" t="s">
        <v>76</v>
      </c>
      <c r="D39" s="19">
        <v>5000</v>
      </c>
      <c r="E39" s="6">
        <f>0.19*D39</f>
        <v>950</v>
      </c>
      <c r="F39" s="6">
        <f>D39+E39</f>
        <v>5950</v>
      </c>
    </row>
    <row r="40" spans="2:6">
      <c r="B40" s="9">
        <v>2</v>
      </c>
      <c r="C40" s="20"/>
      <c r="D40" s="19"/>
      <c r="E40" s="6">
        <f t="shared" ref="E40:E43" si="8">0.19*D40</f>
        <v>0</v>
      </c>
      <c r="F40" s="6">
        <f t="shared" ref="F40:F43" si="9">D40+E40</f>
        <v>0</v>
      </c>
    </row>
    <row r="41" spans="2:6">
      <c r="B41" s="9">
        <v>3</v>
      </c>
      <c r="C41" s="20"/>
      <c r="D41" s="19"/>
      <c r="E41" s="6">
        <f t="shared" si="8"/>
        <v>0</v>
      </c>
      <c r="F41" s="6">
        <f t="shared" si="9"/>
        <v>0</v>
      </c>
    </row>
    <row r="42" spans="2:6">
      <c r="B42" s="9">
        <v>4</v>
      </c>
      <c r="C42" s="20"/>
      <c r="D42" s="19"/>
      <c r="E42" s="6">
        <f t="shared" si="8"/>
        <v>0</v>
      </c>
      <c r="F42" s="6">
        <f t="shared" si="9"/>
        <v>0</v>
      </c>
    </row>
    <row r="43" spans="2:6">
      <c r="B43" s="9">
        <v>5</v>
      </c>
      <c r="C43" s="20"/>
      <c r="D43" s="19"/>
      <c r="E43" s="6">
        <f t="shared" si="8"/>
        <v>0</v>
      </c>
      <c r="F43" s="6">
        <f t="shared" si="9"/>
        <v>0</v>
      </c>
    </row>
    <row r="44" spans="2:6">
      <c r="B44" s="22" t="s">
        <v>57</v>
      </c>
      <c r="C44" s="23"/>
      <c r="D44" s="17">
        <f>SUM(D39:D43)</f>
        <v>5000</v>
      </c>
      <c r="E44" s="17">
        <f>SUM(E39:E43)</f>
        <v>950</v>
      </c>
      <c r="F44" s="17">
        <f>SUM(F39:F43)</f>
        <v>5950</v>
      </c>
    </row>
    <row r="47" spans="2:6">
      <c r="B47" s="7" t="s">
        <v>56</v>
      </c>
      <c r="C47" s="21" t="s">
        <v>28</v>
      </c>
      <c r="D47" s="8" t="s">
        <v>52</v>
      </c>
      <c r="E47" s="8" t="s">
        <v>53</v>
      </c>
      <c r="F47" s="8" t="s">
        <v>54</v>
      </c>
    </row>
    <row r="48" spans="2:6">
      <c r="B48" s="9">
        <v>1</v>
      </c>
      <c r="C48" s="20" t="s">
        <v>77</v>
      </c>
      <c r="D48" s="19">
        <v>7000</v>
      </c>
      <c r="E48" s="6">
        <f>0.19*D48</f>
        <v>1330</v>
      </c>
      <c r="F48" s="6">
        <f>D48+E48</f>
        <v>8330</v>
      </c>
    </row>
    <row r="49" spans="2:6">
      <c r="B49" s="9">
        <v>2</v>
      </c>
      <c r="C49" s="20" t="s">
        <v>78</v>
      </c>
      <c r="D49" s="19">
        <v>3000</v>
      </c>
      <c r="E49" s="6">
        <f t="shared" ref="E49:E52" si="10">0.19*D49</f>
        <v>570</v>
      </c>
      <c r="F49" s="6">
        <f t="shared" ref="F49:F52" si="11">D49+E49</f>
        <v>3570</v>
      </c>
    </row>
    <row r="50" spans="2:6">
      <c r="B50" s="9">
        <v>3</v>
      </c>
      <c r="C50" s="20"/>
      <c r="D50" s="19"/>
      <c r="E50" s="6">
        <f t="shared" si="10"/>
        <v>0</v>
      </c>
      <c r="F50" s="6">
        <f t="shared" si="11"/>
        <v>0</v>
      </c>
    </row>
    <row r="51" spans="2:6">
      <c r="B51" s="9">
        <v>4</v>
      </c>
      <c r="C51" s="20"/>
      <c r="D51" s="19"/>
      <c r="E51" s="6">
        <f t="shared" si="10"/>
        <v>0</v>
      </c>
      <c r="F51" s="6">
        <f t="shared" si="11"/>
        <v>0</v>
      </c>
    </row>
    <row r="52" spans="2:6">
      <c r="B52" s="9">
        <v>5</v>
      </c>
      <c r="C52" s="20"/>
      <c r="D52" s="19"/>
      <c r="E52" s="6">
        <f t="shared" si="10"/>
        <v>0</v>
      </c>
      <c r="F52" s="6">
        <f t="shared" si="11"/>
        <v>0</v>
      </c>
    </row>
    <row r="53" spans="2:6">
      <c r="B53" s="22" t="s">
        <v>59</v>
      </c>
      <c r="C53" s="23"/>
      <c r="D53" s="17">
        <f>SUM(D48:D52)</f>
        <v>10000</v>
      </c>
      <c r="E53" s="17">
        <f>SUM(E48:E52)</f>
        <v>1900</v>
      </c>
      <c r="F53" s="17">
        <f>SUM(F48:F52)</f>
        <v>11900</v>
      </c>
    </row>
  </sheetData>
  <mergeCells count="6">
    <mergeCell ref="B35:C35"/>
    <mergeCell ref="B44:C44"/>
    <mergeCell ref="B53:C53"/>
    <mergeCell ref="B8:C8"/>
    <mergeCell ref="B17:C17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3:M46"/>
  <sheetViews>
    <sheetView tabSelected="1" topLeftCell="B31" workbookViewId="0">
      <selection activeCell="F48" sqref="F48"/>
    </sheetView>
  </sheetViews>
  <sheetFormatPr defaultRowHeight="15"/>
  <cols>
    <col min="1" max="3" width="9.140625" style="1"/>
    <col min="4" max="4" width="56.85546875" style="1" bestFit="1" customWidth="1"/>
    <col min="5" max="5" width="17.7109375" style="1" bestFit="1" customWidth="1"/>
    <col min="6" max="6" width="20" style="1" bestFit="1" customWidth="1"/>
    <col min="7" max="7" width="13.5703125" style="1" bestFit="1" customWidth="1"/>
    <col min="8" max="11" width="9.140625" style="1"/>
    <col min="12" max="13" width="0" style="1" hidden="1" customWidth="1"/>
    <col min="14" max="16384" width="9.140625" style="1"/>
  </cols>
  <sheetData>
    <row r="3" spans="3:13">
      <c r="C3" s="24" t="s">
        <v>0</v>
      </c>
      <c r="D3" s="24"/>
      <c r="E3" s="24"/>
      <c r="F3" s="24"/>
      <c r="G3" s="24"/>
      <c r="H3" s="2"/>
      <c r="I3" s="2"/>
      <c r="J3" s="2"/>
      <c r="K3" s="2"/>
    </row>
    <row r="4" spans="3:13">
      <c r="I4" s="2"/>
      <c r="J4" s="2"/>
      <c r="K4" s="2"/>
    </row>
    <row r="5" spans="3:13">
      <c r="D5" s="14" t="s">
        <v>63</v>
      </c>
      <c r="E5" s="12">
        <v>0.9</v>
      </c>
      <c r="I5" s="2"/>
      <c r="J5" s="2"/>
      <c r="K5" s="2"/>
      <c r="L5" s="1">
        <v>0.5</v>
      </c>
      <c r="M5" s="1" t="s">
        <v>43</v>
      </c>
    </row>
    <row r="6" spans="3:13">
      <c r="D6" s="14" t="s">
        <v>42</v>
      </c>
      <c r="E6" s="16" t="s">
        <v>46</v>
      </c>
      <c r="I6" s="2"/>
      <c r="J6" s="2"/>
      <c r="K6" s="2"/>
      <c r="L6" s="1">
        <v>0.7</v>
      </c>
      <c r="M6" s="1" t="s">
        <v>44</v>
      </c>
    </row>
    <row r="7" spans="3:13">
      <c r="D7" s="14" t="s">
        <v>45</v>
      </c>
      <c r="E7" s="15">
        <f>IF(E6="NU",0.05,0.1)</f>
        <v>0.05</v>
      </c>
      <c r="I7" s="2"/>
      <c r="J7" s="2"/>
      <c r="K7" s="2"/>
      <c r="L7" s="1">
        <v>0.9</v>
      </c>
    </row>
    <row r="8" spans="3:13">
      <c r="L8" s="1">
        <v>1</v>
      </c>
    </row>
    <row r="9" spans="3:13" ht="15.75" thickBot="1"/>
    <row r="10" spans="3:13" ht="15.75" thickTop="1">
      <c r="C10" s="11" t="s">
        <v>1</v>
      </c>
      <c r="D10" s="11" t="s">
        <v>2</v>
      </c>
      <c r="E10" s="11" t="s">
        <v>3</v>
      </c>
      <c r="F10" s="11" t="s">
        <v>4</v>
      </c>
      <c r="G10" s="11" t="s">
        <v>5</v>
      </c>
    </row>
    <row r="11" spans="3:13">
      <c r="C11" s="10" t="s">
        <v>17</v>
      </c>
      <c r="D11" s="7" t="s">
        <v>6</v>
      </c>
      <c r="E11" s="8">
        <f>E13+E12</f>
        <v>0</v>
      </c>
      <c r="F11" s="8">
        <f t="shared" ref="F11:G11" si="0">F13+F12</f>
        <v>0</v>
      </c>
      <c r="G11" s="8">
        <f t="shared" si="0"/>
        <v>0</v>
      </c>
    </row>
    <row r="12" spans="3:13">
      <c r="C12" s="9" t="s">
        <v>10</v>
      </c>
      <c r="D12" s="3" t="s">
        <v>7</v>
      </c>
      <c r="E12" s="5"/>
      <c r="F12" s="5"/>
      <c r="G12" s="6">
        <f>E12+F12</f>
        <v>0</v>
      </c>
    </row>
    <row r="13" spans="3:13">
      <c r="C13" s="9" t="s">
        <v>11</v>
      </c>
      <c r="D13" s="3" t="s">
        <v>8</v>
      </c>
      <c r="E13" s="5"/>
      <c r="F13" s="5"/>
      <c r="G13" s="6">
        <f>E13+F13</f>
        <v>0</v>
      </c>
    </row>
    <row r="14" spans="3:13">
      <c r="C14" s="10" t="s">
        <v>18</v>
      </c>
      <c r="D14" s="7" t="s">
        <v>12</v>
      </c>
      <c r="E14" s="8">
        <f>E15</f>
        <v>0</v>
      </c>
      <c r="F14" s="8">
        <f t="shared" ref="F14:G14" si="1">F15</f>
        <v>0</v>
      </c>
      <c r="G14" s="8">
        <f t="shared" si="1"/>
        <v>0</v>
      </c>
    </row>
    <row r="15" spans="3:13">
      <c r="C15" s="9" t="s">
        <v>10</v>
      </c>
      <c r="D15" s="3" t="s">
        <v>9</v>
      </c>
      <c r="E15" s="5"/>
      <c r="F15" s="5"/>
      <c r="G15" s="6">
        <f>E15+F15</f>
        <v>0</v>
      </c>
    </row>
    <row r="16" spans="3:13">
      <c r="C16" s="10" t="s">
        <v>19</v>
      </c>
      <c r="D16" s="7" t="s">
        <v>51</v>
      </c>
      <c r="E16" s="8">
        <f>E18+E17+E19+E20</f>
        <v>15000</v>
      </c>
      <c r="F16" s="8">
        <f t="shared" ref="F16:G16" si="2">F18+F17+F19+F20</f>
        <v>0</v>
      </c>
      <c r="G16" s="8">
        <f t="shared" si="2"/>
        <v>15000</v>
      </c>
    </row>
    <row r="17" spans="3:7">
      <c r="C17" s="9" t="s">
        <v>10</v>
      </c>
      <c r="D17" s="3" t="s">
        <v>13</v>
      </c>
      <c r="E17" s="5"/>
      <c r="F17" s="5"/>
      <c r="G17" s="6">
        <f t="shared" ref="G17:G33" si="3">E17+F17</f>
        <v>0</v>
      </c>
    </row>
    <row r="18" spans="3:7">
      <c r="C18" s="9" t="s">
        <v>11</v>
      </c>
      <c r="D18" s="3" t="s">
        <v>14</v>
      </c>
      <c r="E18" s="5"/>
      <c r="F18" s="5"/>
      <c r="G18" s="6">
        <f t="shared" si="3"/>
        <v>0</v>
      </c>
    </row>
    <row r="19" spans="3:7">
      <c r="C19" s="9" t="s">
        <v>20</v>
      </c>
      <c r="D19" s="3" t="s">
        <v>15</v>
      </c>
      <c r="E19" s="5">
        <v>15000</v>
      </c>
      <c r="F19" s="5"/>
      <c r="G19" s="6">
        <f t="shared" si="3"/>
        <v>15000</v>
      </c>
    </row>
    <row r="20" spans="3:7">
      <c r="C20" s="9" t="s">
        <v>21</v>
      </c>
      <c r="D20" s="3" t="s">
        <v>16</v>
      </c>
      <c r="E20" s="5"/>
      <c r="F20" s="5"/>
      <c r="G20" s="6">
        <f t="shared" si="3"/>
        <v>0</v>
      </c>
    </row>
    <row r="21" spans="3:7">
      <c r="C21" s="10" t="s">
        <v>29</v>
      </c>
      <c r="D21" s="7" t="s">
        <v>22</v>
      </c>
      <c r="E21" s="8">
        <f>E22+E23+E24+E25+E26+E27</f>
        <v>195000</v>
      </c>
      <c r="F21" s="8">
        <f t="shared" ref="F21:G21" si="4">F22+F23+F24+F25+F26+F27</f>
        <v>0</v>
      </c>
      <c r="G21" s="8">
        <f t="shared" si="4"/>
        <v>195000</v>
      </c>
    </row>
    <row r="22" spans="3:7">
      <c r="C22" s="9" t="s">
        <v>10</v>
      </c>
      <c r="D22" s="3" t="s">
        <v>23</v>
      </c>
      <c r="E22" s="5">
        <v>100000</v>
      </c>
      <c r="F22" s="5"/>
      <c r="G22" s="6">
        <f t="shared" si="3"/>
        <v>100000</v>
      </c>
    </row>
    <row r="23" spans="3:7">
      <c r="C23" s="9" t="s">
        <v>11</v>
      </c>
      <c r="D23" s="3" t="s">
        <v>24</v>
      </c>
      <c r="E23" s="5">
        <v>30000</v>
      </c>
      <c r="F23" s="5"/>
      <c r="G23" s="6">
        <f t="shared" si="3"/>
        <v>30000</v>
      </c>
    </row>
    <row r="24" spans="3:7">
      <c r="C24" s="9" t="s">
        <v>20</v>
      </c>
      <c r="D24" s="3" t="s">
        <v>25</v>
      </c>
      <c r="E24" s="5">
        <v>5000</v>
      </c>
      <c r="F24" s="5"/>
      <c r="G24" s="6">
        <f t="shared" si="3"/>
        <v>5000</v>
      </c>
    </row>
    <row r="25" spans="3:7">
      <c r="C25" s="9" t="s">
        <v>21</v>
      </c>
      <c r="D25" s="3" t="s">
        <v>26</v>
      </c>
      <c r="E25" s="5">
        <v>50000</v>
      </c>
      <c r="F25" s="5"/>
      <c r="G25" s="6">
        <f>E25+F25</f>
        <v>50000</v>
      </c>
    </row>
    <row r="26" spans="3:7">
      <c r="C26" s="9" t="s">
        <v>30</v>
      </c>
      <c r="D26" s="3" t="s">
        <v>27</v>
      </c>
      <c r="E26" s="5"/>
      <c r="F26" s="5"/>
      <c r="G26" s="6">
        <f t="shared" si="3"/>
        <v>0</v>
      </c>
    </row>
    <row r="27" spans="3:7">
      <c r="C27" s="9" t="s">
        <v>31</v>
      </c>
      <c r="D27" s="3" t="s">
        <v>28</v>
      </c>
      <c r="E27" s="5">
        <v>10000</v>
      </c>
      <c r="F27" s="5"/>
      <c r="G27" s="6">
        <f t="shared" si="3"/>
        <v>10000</v>
      </c>
    </row>
    <row r="28" spans="3:7">
      <c r="C28" s="10" t="s">
        <v>32</v>
      </c>
      <c r="D28" s="7" t="s">
        <v>33</v>
      </c>
      <c r="E28" s="8">
        <f>E30+E29+E31</f>
        <v>0</v>
      </c>
      <c r="F28" s="8">
        <f t="shared" ref="F28:G28" si="5">F30+F29+F31</f>
        <v>5000</v>
      </c>
      <c r="G28" s="8">
        <f t="shared" si="5"/>
        <v>5000</v>
      </c>
    </row>
    <row r="29" spans="3:7">
      <c r="C29" s="9" t="s">
        <v>10</v>
      </c>
      <c r="D29" s="3" t="s">
        <v>34</v>
      </c>
      <c r="E29" s="5"/>
      <c r="F29" s="5">
        <v>5000</v>
      </c>
      <c r="G29" s="6">
        <f t="shared" si="3"/>
        <v>5000</v>
      </c>
    </row>
    <row r="30" spans="3:7">
      <c r="C30" s="9" t="s">
        <v>11</v>
      </c>
      <c r="D30" s="3" t="s">
        <v>35</v>
      </c>
      <c r="E30" s="5"/>
      <c r="F30" s="5"/>
      <c r="G30" s="6">
        <f t="shared" si="3"/>
        <v>0</v>
      </c>
    </row>
    <row r="31" spans="3:7">
      <c r="C31" s="9" t="s">
        <v>20</v>
      </c>
      <c r="D31" s="3" t="s">
        <v>36</v>
      </c>
      <c r="E31" s="5"/>
      <c r="F31" s="5"/>
      <c r="G31" s="6">
        <f t="shared" si="3"/>
        <v>0</v>
      </c>
    </row>
    <row r="32" spans="3:7">
      <c r="C32" s="10" t="s">
        <v>40</v>
      </c>
      <c r="D32" s="7" t="s">
        <v>38</v>
      </c>
      <c r="E32" s="8">
        <f>E11+E14+E16+E21+E28</f>
        <v>210000</v>
      </c>
      <c r="F32" s="8">
        <f t="shared" ref="F32:G32" si="6">F11+F14+F16+F21+F28</f>
        <v>5000</v>
      </c>
      <c r="G32" s="8">
        <f t="shared" si="6"/>
        <v>215000</v>
      </c>
    </row>
    <row r="33" spans="3:7">
      <c r="C33" s="9" t="s">
        <v>10</v>
      </c>
      <c r="D33" s="3" t="s">
        <v>37</v>
      </c>
      <c r="E33" s="4"/>
      <c r="F33" s="4">
        <f>0.19*SUM(E19+E22+E23+E24+E25+E27)</f>
        <v>39900</v>
      </c>
      <c r="G33" s="6">
        <f t="shared" si="3"/>
        <v>39900</v>
      </c>
    </row>
    <row r="34" spans="3:7">
      <c r="C34" s="10" t="s">
        <v>41</v>
      </c>
      <c r="D34" s="7" t="s">
        <v>39</v>
      </c>
      <c r="E34" s="8">
        <f>E32+E33</f>
        <v>210000</v>
      </c>
      <c r="F34" s="8">
        <f t="shared" ref="F34:G34" si="7">F32+F33</f>
        <v>44900</v>
      </c>
      <c r="G34" s="8">
        <f t="shared" si="7"/>
        <v>254900</v>
      </c>
    </row>
    <row r="37" spans="3:7">
      <c r="C37" s="24" t="s">
        <v>47</v>
      </c>
      <c r="D37" s="24"/>
      <c r="E37" s="24"/>
      <c r="F37" s="24"/>
      <c r="G37" s="24"/>
    </row>
    <row r="41" spans="3:7">
      <c r="D41" s="7" t="s">
        <v>61</v>
      </c>
      <c r="E41" s="8">
        <f>G34</f>
        <v>254900</v>
      </c>
    </row>
    <row r="42" spans="3:7">
      <c r="D42" s="13" t="s">
        <v>48</v>
      </c>
      <c r="E42" s="18">
        <f>E34</f>
        <v>210000</v>
      </c>
    </row>
    <row r="43" spans="3:7">
      <c r="D43" s="13" t="s">
        <v>49</v>
      </c>
      <c r="E43" s="18">
        <f>F34</f>
        <v>44900</v>
      </c>
    </row>
    <row r="44" spans="3:7">
      <c r="D44" s="7" t="s">
        <v>50</v>
      </c>
      <c r="E44" s="8">
        <f>E42*E5</f>
        <v>189000</v>
      </c>
    </row>
    <row r="45" spans="3:7">
      <c r="D45" s="13" t="s">
        <v>60</v>
      </c>
      <c r="E45" s="18">
        <f>E42-E44</f>
        <v>21000</v>
      </c>
    </row>
    <row r="46" spans="3:7">
      <c r="D46" s="7" t="s">
        <v>62</v>
      </c>
      <c r="E46" s="8">
        <f>E45+E43</f>
        <v>65900</v>
      </c>
    </row>
  </sheetData>
  <mergeCells count="2">
    <mergeCell ref="C3:G3"/>
    <mergeCell ref="C37:G37"/>
  </mergeCells>
  <dataValidations disablePrompts="1" count="2">
    <dataValidation type="list" allowBlank="1" showInputMessage="1" showErrorMessage="1" sqref="E6">
      <formula1>$M$5:$M$6</formula1>
    </dataValidation>
    <dataValidation type="list" allowBlank="1" showInputMessage="1" showErrorMessage="1" sqref="E5">
      <formula1>$L$5:$L$8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Investitie</vt:lpstr>
      <vt:lpstr>2. Bugetul proiectului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2017-03-08T08:17:39Z</dcterms:modified>
</cp:coreProperties>
</file>