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lata retroactiva" sheetId="1" r:id="rId1"/>
    <sheet name="baza de calcul" sheetId="2" state="hidden" r:id="rId2"/>
  </sheets>
  <calcPr calcId="125725"/>
</workbook>
</file>

<file path=xl/calcChain.xml><?xml version="1.0" encoding="utf-8"?>
<calcChain xmlns="http://schemas.openxmlformats.org/spreadsheetml/2006/main">
  <c r="D4" i="2"/>
  <c r="E4"/>
  <c r="E3" l="1"/>
  <c r="D3"/>
  <c r="I32" i="1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31"/>
  <c r="K7" i="2" l="1"/>
  <c r="K9"/>
  <c r="K11"/>
  <c r="K13"/>
  <c r="K15"/>
  <c r="K17"/>
  <c r="K19"/>
  <c r="K21"/>
  <c r="K23"/>
  <c r="K25"/>
  <c r="K27"/>
  <c r="K29"/>
  <c r="K31"/>
  <c r="K33"/>
  <c r="K35"/>
  <c r="K37"/>
  <c r="K39"/>
  <c r="K41"/>
  <c r="K43"/>
  <c r="K45"/>
  <c r="K47"/>
  <c r="K49"/>
  <c r="K51"/>
  <c r="K53"/>
  <c r="K55"/>
  <c r="K57"/>
  <c r="K59"/>
  <c r="K61"/>
  <c r="K63"/>
  <c r="K65"/>
  <c r="K67"/>
  <c r="K69"/>
  <c r="K71"/>
  <c r="K73"/>
  <c r="K75"/>
  <c r="K77"/>
  <c r="K79"/>
  <c r="K6"/>
  <c r="K8"/>
  <c r="K10"/>
  <c r="K12"/>
  <c r="K14"/>
  <c r="K16"/>
  <c r="K18"/>
  <c r="K20"/>
  <c r="K22"/>
  <c r="K24"/>
  <c r="K26"/>
  <c r="K28"/>
  <c r="K30"/>
  <c r="K32"/>
  <c r="K34"/>
  <c r="K36"/>
  <c r="K38"/>
  <c r="K40"/>
  <c r="K42"/>
  <c r="K44"/>
  <c r="K46"/>
  <c r="K48"/>
  <c r="K50"/>
  <c r="K52"/>
  <c r="K54"/>
  <c r="K56"/>
  <c r="K58"/>
  <c r="K60"/>
  <c r="K62"/>
  <c r="K64"/>
  <c r="K66"/>
  <c r="K68"/>
  <c r="K70"/>
  <c r="K72"/>
  <c r="K74"/>
  <c r="K76"/>
  <c r="K78"/>
  <c r="K80"/>
  <c r="J6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I6"/>
  <c r="L6" l="1"/>
  <c r="I7"/>
  <c r="L7" l="1"/>
  <c r="I8"/>
  <c r="L8" l="1"/>
  <c r="I9"/>
  <c r="L9" l="1"/>
  <c r="I10"/>
  <c r="L10" l="1"/>
  <c r="I11"/>
  <c r="L11" l="1"/>
  <c r="I12"/>
  <c r="L12" l="1"/>
  <c r="I13"/>
  <c r="L13" l="1"/>
  <c r="I14"/>
  <c r="L14" l="1"/>
  <c r="I15"/>
  <c r="L15" l="1"/>
  <c r="I16"/>
  <c r="L16" l="1"/>
  <c r="I17"/>
  <c r="L17" l="1"/>
  <c r="I18"/>
  <c r="L18" l="1"/>
  <c r="I19"/>
  <c r="L19" l="1"/>
  <c r="I20"/>
  <c r="L20" l="1"/>
  <c r="I21"/>
  <c r="L21" l="1"/>
  <c r="I22"/>
  <c r="L22" l="1"/>
  <c r="I23"/>
  <c r="L23" l="1"/>
  <c r="I24"/>
  <c r="L24" l="1"/>
  <c r="I25"/>
  <c r="L25" l="1"/>
  <c r="I26"/>
  <c r="L26" l="1"/>
  <c r="I27"/>
  <c r="L27" l="1"/>
  <c r="I28"/>
  <c r="L28" l="1"/>
  <c r="I29"/>
  <c r="L29" l="1"/>
  <c r="I30"/>
  <c r="L30" l="1"/>
  <c r="I31"/>
  <c r="L31" l="1"/>
  <c r="I32"/>
  <c r="L32" l="1"/>
  <c r="I33"/>
  <c r="L33" l="1"/>
  <c r="I34"/>
  <c r="L34" l="1"/>
  <c r="I35"/>
  <c r="L35" l="1"/>
  <c r="I36"/>
  <c r="L36" l="1"/>
  <c r="I37"/>
  <c r="L37" l="1"/>
  <c r="I38"/>
  <c r="L38" l="1"/>
  <c r="I39"/>
  <c r="L39" l="1"/>
  <c r="I40"/>
  <c r="L40" l="1"/>
  <c r="I41"/>
  <c r="L41" l="1"/>
  <c r="I42"/>
  <c r="L42" l="1"/>
  <c r="I43"/>
  <c r="L43" l="1"/>
  <c r="I44"/>
  <c r="L44" l="1"/>
  <c r="I45"/>
  <c r="L45" l="1"/>
  <c r="I46"/>
  <c r="L46" l="1"/>
  <c r="I47"/>
  <c r="L47" l="1"/>
  <c r="I48"/>
  <c r="L48" l="1"/>
  <c r="I49"/>
  <c r="L49" l="1"/>
  <c r="I50"/>
  <c r="L50" l="1"/>
  <c r="I51"/>
  <c r="L51" l="1"/>
  <c r="I52"/>
  <c r="L52" l="1"/>
  <c r="I53"/>
  <c r="L53" l="1"/>
  <c r="I54"/>
  <c r="L54" l="1"/>
  <c r="I55"/>
  <c r="L55" l="1"/>
  <c r="I56"/>
  <c r="L56" l="1"/>
  <c r="I57"/>
  <c r="L57" l="1"/>
  <c r="I58"/>
  <c r="L58" l="1"/>
  <c r="I59"/>
  <c r="L59" l="1"/>
  <c r="I60"/>
  <c r="L60" l="1"/>
  <c r="I61"/>
  <c r="L61" l="1"/>
  <c r="I62"/>
  <c r="L62" l="1"/>
  <c r="I63"/>
  <c r="L63" l="1"/>
  <c r="I64"/>
  <c r="L64" l="1"/>
  <c r="I65"/>
  <c r="L65" l="1"/>
  <c r="I66"/>
  <c r="L66" l="1"/>
  <c r="I67"/>
  <c r="L67" l="1"/>
  <c r="I68"/>
  <c r="L68" l="1"/>
  <c r="I69"/>
  <c r="L69" l="1"/>
  <c r="I70"/>
  <c r="L70" l="1"/>
  <c r="I71"/>
  <c r="L71" l="1"/>
  <c r="I72"/>
  <c r="L72" l="1"/>
  <c r="I73"/>
  <c r="L73" l="1"/>
  <c r="I74"/>
  <c r="L74" l="1"/>
  <c r="I75"/>
  <c r="L75" l="1"/>
  <c r="I76"/>
  <c r="L76" l="1"/>
  <c r="I77"/>
  <c r="L77" l="1"/>
  <c r="I78"/>
  <c r="L78" l="1"/>
  <c r="I79"/>
  <c r="L79" l="1"/>
  <c r="I80"/>
  <c r="L80" l="1"/>
  <c r="E20" i="1" s="1"/>
</calcChain>
</file>

<file path=xl/comments1.xml><?xml version="1.0" encoding="utf-8"?>
<comments xmlns="http://schemas.openxmlformats.org/spreadsheetml/2006/main">
  <authors>
    <author>Author</author>
  </authors>
  <commentList>
    <comment ref="F8" authorId="0">
      <text>
        <r>
          <rPr>
            <b/>
            <sz val="9"/>
            <color indexed="81"/>
            <rFont val="Tahoma"/>
            <family val="2"/>
          </rPr>
          <t>Începând cu anul 2011</t>
        </r>
      </text>
    </comment>
  </commentList>
</comments>
</file>

<file path=xl/sharedStrings.xml><?xml version="1.0" encoding="utf-8"?>
<sst xmlns="http://schemas.openxmlformats.org/spreadsheetml/2006/main" count="193" uniqueCount="47">
  <si>
    <t>Anul</t>
  </si>
  <si>
    <t>Luna</t>
  </si>
  <si>
    <t>octombrie</t>
  </si>
  <si>
    <t>noiembrie</t>
  </si>
  <si>
    <t>decembrie</t>
  </si>
  <si>
    <t>ianuarie</t>
  </si>
  <si>
    <t>februarie</t>
  </si>
  <si>
    <t>martie</t>
  </si>
  <si>
    <t>aprilie</t>
  </si>
  <si>
    <t xml:space="preserve">mai </t>
  </si>
  <si>
    <t>iunie</t>
  </si>
  <si>
    <t>iulie</t>
  </si>
  <si>
    <t>august</t>
  </si>
  <si>
    <t>septembrie</t>
  </si>
  <si>
    <t>Salariul minim brut pe economie</t>
  </si>
  <si>
    <t>CAS pentru condiții normale de muncă</t>
  </si>
  <si>
    <t>pentru angajat</t>
  </si>
  <si>
    <t>pentru angajator</t>
  </si>
  <si>
    <t>Contribuția datorată - lei</t>
  </si>
  <si>
    <t>Sursa informațiilor</t>
  </si>
  <si>
    <t>-</t>
  </si>
  <si>
    <t>PLATA RETROACTIVĂ A CONTRIBUȚIEI LA PENSII</t>
  </si>
  <si>
    <t>Anul:</t>
  </si>
  <si>
    <t>Luna: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</si>
  <si>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</si>
  <si>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</si>
  <si>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</si>
  <si>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</si>
  <si>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</si>
  <si>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</si>
  <si>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</si>
  <si>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</si>
  <si>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</si>
  <si>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</si>
  <si>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</si>
  <si>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</si>
  <si>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r>
      <t xml:space="preserve">Se va calcula contribuția la pensii </t>
    </r>
    <r>
      <rPr>
        <sz val="11"/>
        <color rgb="FFFF0000"/>
        <rFont val="Calibri"/>
        <family val="2"/>
        <scheme val="minor"/>
      </rPr>
      <t>începând</t>
    </r>
    <r>
      <rPr>
        <sz val="11"/>
        <color theme="1"/>
        <rFont val="Calibri"/>
        <family val="2"/>
        <scheme val="minor"/>
      </rPr>
      <t xml:space="preserve"> cu data:</t>
    </r>
  </si>
  <si>
    <r>
      <t xml:space="preserve">Se va calcula contribuția la pensii </t>
    </r>
    <r>
      <rPr>
        <sz val="11"/>
        <color rgb="FFFF0000"/>
        <rFont val="Calibri"/>
        <family val="2"/>
        <scheme val="minor"/>
      </rPr>
      <t>până</t>
    </r>
    <r>
      <rPr>
        <sz val="11"/>
        <color theme="1"/>
        <rFont val="Calibri"/>
        <family val="2"/>
        <scheme val="minor"/>
      </rPr>
      <t xml:space="preserve"> la data:</t>
    </r>
  </si>
  <si>
    <t>Pentru perioada introdusă, suma de plată pentru contribuția la pensii este de:</t>
  </si>
  <si>
    <t>Lei</t>
  </si>
  <si>
    <t>mai</t>
  </si>
  <si>
    <t>Alege din lista de mai jos o dată ulterioară lunii Octombrie 2011 inclusiv:</t>
  </si>
  <si>
    <t>Alege din lista de mai jos o dată anterioară lunii Decembrie 2017 inclusiv:</t>
  </si>
  <si>
    <t>Observații:</t>
  </si>
  <si>
    <t>Valoarea estimată mai sus nu este actualizată cu rata inflației.</t>
  </si>
  <si>
    <t>Suma efectivă de plată poate fi mai mare decât valoarea estimată mai sus.</t>
  </si>
  <si>
    <t>Suma poate fi plătită într-o singură tranșă sau mai multe, până la data de 31 decembrie 2018.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</si>
</sst>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4" fontId="0" fillId="2" borderId="2" xfId="0" applyNumberFormat="1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/>
    <xf numFmtId="4" fontId="0" fillId="2" borderId="4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right" vertical="center"/>
    </xf>
    <xf numFmtId="10" fontId="0" fillId="2" borderId="2" xfId="0" applyNumberFormat="1" applyFill="1" applyBorder="1" applyAlignment="1">
      <alignment horizontal="right" vertical="center"/>
    </xf>
    <xf numFmtId="10" fontId="0" fillId="2" borderId="4" xfId="0" applyNumberForma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3" borderId="5" xfId="1" applyFont="1" applyFill="1" applyBorder="1" applyAlignment="1" applyProtection="1">
      <alignment horizontal="center" vertical="center" wrapText="1"/>
    </xf>
    <xf numFmtId="0" fontId="6" fillId="3" borderId="3" xfId="1" applyFont="1" applyFill="1" applyBorder="1" applyAlignment="1" applyProtection="1">
      <alignment horizontal="center" vertical="center" wrapText="1"/>
    </xf>
    <xf numFmtId="4" fontId="0" fillId="2" borderId="5" xfId="0" applyNumberForma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 wrapText="1"/>
    </xf>
    <xf numFmtId="0" fontId="5" fillId="2" borderId="3" xfId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Border="1"/>
    <xf numFmtId="0" fontId="3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right" vertical="center"/>
    </xf>
    <xf numFmtId="10" fontId="4" fillId="2" borderId="0" xfId="0" applyNumberFormat="1" applyFont="1" applyFill="1" applyBorder="1" applyAlignment="1">
      <alignment horizontal="right" vertical="center"/>
    </xf>
    <xf numFmtId="0" fontId="9" fillId="5" borderId="6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1" xfId="1" applyFill="1" applyBorder="1" applyAlignment="1" applyProtection="1">
      <alignment horizontal="center" vertical="center" wrapText="1"/>
    </xf>
    <xf numFmtId="4" fontId="11" fillId="5" borderId="1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10" fillId="2" borderId="0" xfId="0" applyFont="1" applyFill="1" applyBorder="1" applyAlignment="1">
      <alignment horizontal="center" vertical="center"/>
    </xf>
    <xf numFmtId="0" fontId="0" fillId="2" borderId="11" xfId="0" applyFill="1" applyBorder="1"/>
    <xf numFmtId="0" fontId="0" fillId="2" borderId="12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muncii.ro/j33/images/Documente/protectie_sociala/pensii/2016_Evolutia_valorii-cotelor_CAS.pdf" TargetMode="External"/><Relationship Id="rId1" Type="http://schemas.openxmlformats.org/officeDocument/2006/relationships/hyperlink" Target="http://www.mmuncii.ro/j33/images/Date_lunare/s1-18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T107"/>
  <sheetViews>
    <sheetView tabSelected="1" workbookViewId="0">
      <selection activeCell="D3" sqref="D3:I3"/>
    </sheetView>
  </sheetViews>
  <sheetFormatPr defaultRowHeight="15"/>
  <cols>
    <col min="1" max="3" width="9.140625" style="1"/>
    <col min="4" max="4" width="11.85546875" style="1" customWidth="1"/>
    <col min="5" max="5" width="13.5703125" style="1" customWidth="1"/>
    <col min="6" max="6" width="20.7109375" style="1" customWidth="1"/>
    <col min="7" max="7" width="16.85546875" style="1" customWidth="1"/>
    <col min="8" max="8" width="15.42578125" style="1" customWidth="1"/>
    <col min="9" max="9" width="14" style="1" customWidth="1"/>
    <col min="10" max="10" width="18.7109375" style="1" customWidth="1"/>
    <col min="11" max="11" width="24.140625" style="1" customWidth="1"/>
    <col min="12" max="19" width="9.140625" style="1"/>
    <col min="20" max="20" width="11.42578125" style="1" bestFit="1" customWidth="1"/>
    <col min="21" max="16384" width="9.140625" style="1"/>
  </cols>
  <sheetData>
    <row r="2" spans="4:20">
      <c r="S2" s="14" t="s">
        <v>0</v>
      </c>
      <c r="T2" s="14" t="s">
        <v>1</v>
      </c>
    </row>
    <row r="3" spans="4:20" ht="18.75">
      <c r="D3" s="39" t="s">
        <v>21</v>
      </c>
      <c r="E3" s="40"/>
      <c r="F3" s="40"/>
      <c r="G3" s="40"/>
      <c r="H3" s="40"/>
      <c r="I3" s="40"/>
      <c r="S3" s="3">
        <v>2011</v>
      </c>
      <c r="T3" s="3" t="s">
        <v>24</v>
      </c>
    </row>
    <row r="4" spans="4:20">
      <c r="S4" s="3">
        <v>2012</v>
      </c>
      <c r="T4" s="3" t="s">
        <v>25</v>
      </c>
    </row>
    <row r="5" spans="4:20">
      <c r="D5" s="32">
        <v>1</v>
      </c>
      <c r="E5" s="28" t="s">
        <v>36</v>
      </c>
      <c r="F5" s="29"/>
      <c r="G5" s="30"/>
      <c r="S5" s="3">
        <v>2013</v>
      </c>
      <c r="T5" s="3" t="s">
        <v>26</v>
      </c>
    </row>
    <row r="6" spans="4:20">
      <c r="S6" s="3">
        <v>2014</v>
      </c>
      <c r="T6" s="3" t="s">
        <v>27</v>
      </c>
    </row>
    <row r="7" spans="4:20">
      <c r="D7" s="55" t="s">
        <v>41</v>
      </c>
      <c r="E7" s="55"/>
      <c r="F7" s="55"/>
      <c r="G7" s="55"/>
      <c r="S7" s="3">
        <v>2015</v>
      </c>
      <c r="T7" s="3" t="s">
        <v>28</v>
      </c>
    </row>
    <row r="8" spans="4:20">
      <c r="E8" s="3" t="s">
        <v>22</v>
      </c>
      <c r="F8" s="27">
        <v>2013</v>
      </c>
      <c r="G8" s="27"/>
      <c r="S8" s="3">
        <v>2016</v>
      </c>
      <c r="T8" s="3" t="s">
        <v>29</v>
      </c>
    </row>
    <row r="9" spans="4:20">
      <c r="E9" s="3" t="s">
        <v>23</v>
      </c>
      <c r="F9" s="27" t="s">
        <v>26</v>
      </c>
      <c r="G9" s="27"/>
      <c r="S9" s="3">
        <v>2017</v>
      </c>
      <c r="T9" s="3" t="s">
        <v>30</v>
      </c>
    </row>
    <row r="10" spans="4:20">
      <c r="E10" s="31"/>
      <c r="F10" s="31"/>
      <c r="G10" s="31"/>
      <c r="S10" s="3"/>
      <c r="T10" s="3" t="s">
        <v>31</v>
      </c>
    </row>
    <row r="11" spans="4:20">
      <c r="D11" s="32">
        <v>2</v>
      </c>
      <c r="E11" s="2" t="s">
        <v>37</v>
      </c>
      <c r="F11" s="2"/>
      <c r="G11" s="2"/>
      <c r="I11" s="31"/>
      <c r="S11" s="3"/>
      <c r="T11" s="3" t="s">
        <v>32</v>
      </c>
    </row>
    <row r="12" spans="4:20">
      <c r="I12" s="31"/>
      <c r="S12" s="3"/>
      <c r="T12" s="3" t="s">
        <v>33</v>
      </c>
    </row>
    <row r="13" spans="4:20">
      <c r="D13" s="55" t="s">
        <v>42</v>
      </c>
      <c r="E13" s="55"/>
      <c r="F13" s="55"/>
      <c r="G13" s="55"/>
      <c r="I13" s="31"/>
      <c r="S13" s="3"/>
      <c r="T13" s="3" t="s">
        <v>34</v>
      </c>
    </row>
    <row r="14" spans="4:20">
      <c r="E14" s="3" t="s">
        <v>22</v>
      </c>
      <c r="F14" s="27">
        <v>2017</v>
      </c>
      <c r="G14" s="27"/>
      <c r="I14" s="31"/>
      <c r="S14" s="3"/>
      <c r="T14" s="3" t="s">
        <v>35</v>
      </c>
    </row>
    <row r="15" spans="4:20">
      <c r="E15" s="3" t="s">
        <v>23</v>
      </c>
      <c r="F15" s="27" t="s">
        <v>30</v>
      </c>
      <c r="G15" s="27"/>
    </row>
    <row r="16" spans="4:20">
      <c r="E16" s="31"/>
      <c r="F16" s="31"/>
      <c r="G16" s="31"/>
    </row>
    <row r="17" spans="4:12">
      <c r="D17" s="47">
        <v>3</v>
      </c>
      <c r="E17" s="41" t="s">
        <v>38</v>
      </c>
      <c r="F17" s="42"/>
      <c r="G17" s="43"/>
    </row>
    <row r="18" spans="4:12">
      <c r="D18" s="48"/>
      <c r="E18" s="44"/>
      <c r="F18" s="45"/>
      <c r="G18" s="46"/>
    </row>
    <row r="20" spans="4:12" ht="21">
      <c r="E20" s="50">
        <f>SUM('baza de calcul'!L6:L80)</f>
        <v>15139.800000000001</v>
      </c>
      <c r="F20" s="51"/>
      <c r="G20" s="52" t="s">
        <v>39</v>
      </c>
    </row>
    <row r="22" spans="4:12">
      <c r="D22" s="47">
        <v>4</v>
      </c>
      <c r="E22" s="41" t="s">
        <v>43</v>
      </c>
      <c r="F22" s="42"/>
      <c r="G22" s="43"/>
    </row>
    <row r="23" spans="4:12">
      <c r="D23" s="48"/>
      <c r="E23" s="44"/>
      <c r="F23" s="45"/>
      <c r="G23" s="46"/>
    </row>
    <row r="24" spans="4:12">
      <c r="E24" s="56" t="s">
        <v>44</v>
      </c>
      <c r="F24" s="56"/>
      <c r="G24" s="56"/>
      <c r="H24" s="56"/>
      <c r="I24" s="56"/>
    </row>
    <row r="25" spans="4:12">
      <c r="E25" s="57" t="s">
        <v>45</v>
      </c>
      <c r="F25" s="57"/>
      <c r="G25" s="57"/>
      <c r="H25" s="57"/>
      <c r="I25" s="57"/>
    </row>
    <row r="26" spans="4:12">
      <c r="E26" s="57" t="s">
        <v>46</v>
      </c>
      <c r="F26" s="57"/>
      <c r="G26" s="57"/>
      <c r="H26" s="57"/>
      <c r="I26" s="57"/>
    </row>
    <row r="27" spans="4:12">
      <c r="J27" s="35"/>
      <c r="K27" s="35"/>
    </row>
    <row r="28" spans="4:12" ht="30" customHeight="1">
      <c r="D28" s="19" t="s">
        <v>0</v>
      </c>
      <c r="E28" s="19" t="s">
        <v>1</v>
      </c>
      <c r="F28" s="19" t="s">
        <v>14</v>
      </c>
      <c r="G28" s="18" t="s">
        <v>15</v>
      </c>
      <c r="H28" s="18"/>
      <c r="I28" s="21" t="s">
        <v>18</v>
      </c>
      <c r="J28" s="34"/>
      <c r="K28" s="34"/>
      <c r="L28" s="5"/>
    </row>
    <row r="29" spans="4:12" ht="30">
      <c r="D29" s="20"/>
      <c r="E29" s="20"/>
      <c r="F29" s="20"/>
      <c r="G29" s="4" t="s">
        <v>16</v>
      </c>
      <c r="H29" s="4" t="s">
        <v>17</v>
      </c>
      <c r="I29" s="22"/>
      <c r="J29" s="34"/>
      <c r="K29" s="34"/>
      <c r="L29" s="5"/>
    </row>
    <row r="30" spans="4:12">
      <c r="D30" s="24"/>
      <c r="E30" s="24"/>
      <c r="F30" s="26" t="s">
        <v>19</v>
      </c>
      <c r="G30" s="49" t="s">
        <v>19</v>
      </c>
      <c r="H30" s="49"/>
      <c r="I30" s="25" t="s">
        <v>20</v>
      </c>
      <c r="J30" s="36"/>
      <c r="K30" s="36"/>
      <c r="L30" s="5"/>
    </row>
    <row r="31" spans="4:12">
      <c r="D31" s="2">
        <v>2011</v>
      </c>
      <c r="E31" s="3" t="s">
        <v>2</v>
      </c>
      <c r="F31" s="7">
        <v>670</v>
      </c>
      <c r="G31" s="15">
        <v>0.105</v>
      </c>
      <c r="H31" s="15">
        <v>0.20799999999999999</v>
      </c>
      <c r="I31" s="7">
        <f>F31*(G31+H31)</f>
        <v>209.71</v>
      </c>
      <c r="J31" s="37"/>
      <c r="K31" s="37"/>
    </row>
    <row r="32" spans="4:12">
      <c r="D32" s="2"/>
      <c r="E32" s="3" t="s">
        <v>3</v>
      </c>
      <c r="F32" s="7">
        <v>670</v>
      </c>
      <c r="G32" s="15">
        <v>0.105</v>
      </c>
      <c r="H32" s="15">
        <v>0.20799999999999999</v>
      </c>
      <c r="I32" s="7">
        <f t="shared" ref="I32:K95" si="0">F32*(G32+H32)</f>
        <v>209.71</v>
      </c>
      <c r="J32" s="37"/>
      <c r="K32" s="37"/>
    </row>
    <row r="33" spans="4:11" ht="15.75" thickBot="1">
      <c r="D33" s="8"/>
      <c r="E33" s="9" t="s">
        <v>4</v>
      </c>
      <c r="F33" s="10">
        <v>670</v>
      </c>
      <c r="G33" s="16">
        <v>0.105</v>
      </c>
      <c r="H33" s="16">
        <v>0.20799999999999999</v>
      </c>
      <c r="I33" s="10">
        <f t="shared" si="0"/>
        <v>209.71</v>
      </c>
      <c r="J33" s="38"/>
      <c r="K33" s="37"/>
    </row>
    <row r="34" spans="4:11" ht="15.75" thickTop="1">
      <c r="D34" s="11">
        <v>2012</v>
      </c>
      <c r="E34" s="12" t="s">
        <v>5</v>
      </c>
      <c r="F34" s="13">
        <v>700</v>
      </c>
      <c r="G34" s="17">
        <v>0.105</v>
      </c>
      <c r="H34" s="17">
        <v>0.20799999999999999</v>
      </c>
      <c r="I34" s="13">
        <f t="shared" si="0"/>
        <v>219.1</v>
      </c>
      <c r="J34" s="38"/>
      <c r="K34" s="37"/>
    </row>
    <row r="35" spans="4:11">
      <c r="D35" s="2"/>
      <c r="E35" s="3" t="s">
        <v>6</v>
      </c>
      <c r="F35" s="7">
        <v>700</v>
      </c>
      <c r="G35" s="15">
        <v>0.105</v>
      </c>
      <c r="H35" s="15">
        <v>0.20799999999999999</v>
      </c>
      <c r="I35" s="7">
        <f t="shared" si="0"/>
        <v>219.1</v>
      </c>
      <c r="J35" s="38"/>
      <c r="K35" s="37"/>
    </row>
    <row r="36" spans="4:11">
      <c r="D36" s="2"/>
      <c r="E36" s="3" t="s">
        <v>7</v>
      </c>
      <c r="F36" s="7">
        <v>700</v>
      </c>
      <c r="G36" s="15">
        <v>0.105</v>
      </c>
      <c r="H36" s="15">
        <v>0.20799999999999999</v>
      </c>
      <c r="I36" s="7">
        <f t="shared" si="0"/>
        <v>219.1</v>
      </c>
      <c r="J36" s="38"/>
      <c r="K36" s="37"/>
    </row>
    <row r="37" spans="4:11">
      <c r="D37" s="2"/>
      <c r="E37" s="3" t="s">
        <v>8</v>
      </c>
      <c r="F37" s="7">
        <v>700</v>
      </c>
      <c r="G37" s="15">
        <v>0.105</v>
      </c>
      <c r="H37" s="15">
        <v>0.20799999999999999</v>
      </c>
      <c r="I37" s="7">
        <f t="shared" si="0"/>
        <v>219.1</v>
      </c>
      <c r="J37" s="38"/>
      <c r="K37" s="37"/>
    </row>
    <row r="38" spans="4:11">
      <c r="D38" s="2"/>
      <c r="E38" s="3" t="s">
        <v>9</v>
      </c>
      <c r="F38" s="7">
        <v>700</v>
      </c>
      <c r="G38" s="15">
        <v>0.105</v>
      </c>
      <c r="H38" s="15">
        <v>0.20799999999999999</v>
      </c>
      <c r="I38" s="7">
        <f t="shared" si="0"/>
        <v>219.1</v>
      </c>
      <c r="J38" s="38"/>
      <c r="K38" s="37"/>
    </row>
    <row r="39" spans="4:11">
      <c r="D39" s="2"/>
      <c r="E39" s="3" t="s">
        <v>10</v>
      </c>
      <c r="F39" s="7">
        <v>700</v>
      </c>
      <c r="G39" s="15">
        <v>0.105</v>
      </c>
      <c r="H39" s="15">
        <v>0.20799999999999999</v>
      </c>
      <c r="I39" s="7">
        <f t="shared" si="0"/>
        <v>219.1</v>
      </c>
      <c r="J39" s="38"/>
      <c r="K39" s="37"/>
    </row>
    <row r="40" spans="4:11">
      <c r="D40" s="2"/>
      <c r="E40" s="3" t="s">
        <v>11</v>
      </c>
      <c r="F40" s="7">
        <v>700</v>
      </c>
      <c r="G40" s="15">
        <v>0.105</v>
      </c>
      <c r="H40" s="15">
        <v>0.20799999999999999</v>
      </c>
      <c r="I40" s="7">
        <f t="shared" si="0"/>
        <v>219.1</v>
      </c>
      <c r="J40" s="38"/>
      <c r="K40" s="37"/>
    </row>
    <row r="41" spans="4:11">
      <c r="D41" s="2"/>
      <c r="E41" s="3" t="s">
        <v>12</v>
      </c>
      <c r="F41" s="7">
        <v>700</v>
      </c>
      <c r="G41" s="15">
        <v>0.105</v>
      </c>
      <c r="H41" s="15">
        <v>0.20799999999999999</v>
      </c>
      <c r="I41" s="7">
        <f t="shared" si="0"/>
        <v>219.1</v>
      </c>
      <c r="J41" s="38"/>
      <c r="K41" s="37"/>
    </row>
    <row r="42" spans="4:11">
      <c r="D42" s="2"/>
      <c r="E42" s="3" t="s">
        <v>13</v>
      </c>
      <c r="F42" s="7">
        <v>700</v>
      </c>
      <c r="G42" s="15">
        <v>0.105</v>
      </c>
      <c r="H42" s="15">
        <v>0.20799999999999999</v>
      </c>
      <c r="I42" s="7">
        <f t="shared" si="0"/>
        <v>219.1</v>
      </c>
      <c r="J42" s="38"/>
      <c r="K42" s="37"/>
    </row>
    <row r="43" spans="4:11">
      <c r="D43" s="2"/>
      <c r="E43" s="3" t="s">
        <v>2</v>
      </c>
      <c r="F43" s="7">
        <v>700</v>
      </c>
      <c r="G43" s="15">
        <v>0.105</v>
      </c>
      <c r="H43" s="15">
        <v>0.20799999999999999</v>
      </c>
      <c r="I43" s="7">
        <f t="shared" si="0"/>
        <v>219.1</v>
      </c>
      <c r="J43" s="38"/>
      <c r="K43" s="37"/>
    </row>
    <row r="44" spans="4:11">
      <c r="D44" s="2"/>
      <c r="E44" s="3" t="s">
        <v>3</v>
      </c>
      <c r="F44" s="7">
        <v>700</v>
      </c>
      <c r="G44" s="15">
        <v>0.105</v>
      </c>
      <c r="H44" s="15">
        <v>0.20799999999999999</v>
      </c>
      <c r="I44" s="7">
        <f t="shared" si="0"/>
        <v>219.1</v>
      </c>
      <c r="J44" s="38"/>
      <c r="K44" s="37"/>
    </row>
    <row r="45" spans="4:11" ht="15.75" thickBot="1">
      <c r="D45" s="8"/>
      <c r="E45" s="9" t="s">
        <v>4</v>
      </c>
      <c r="F45" s="10">
        <v>700</v>
      </c>
      <c r="G45" s="16">
        <v>0.105</v>
      </c>
      <c r="H45" s="15">
        <v>0.20799999999999999</v>
      </c>
      <c r="I45" s="23">
        <f t="shared" si="0"/>
        <v>219.1</v>
      </c>
      <c r="J45" s="38"/>
      <c r="K45" s="37"/>
    </row>
    <row r="46" spans="4:11" ht="15.75" thickTop="1">
      <c r="D46" s="11">
        <v>2013</v>
      </c>
      <c r="E46" s="12" t="s">
        <v>5</v>
      </c>
      <c r="F46" s="13">
        <v>700</v>
      </c>
      <c r="G46" s="17">
        <v>0.105</v>
      </c>
      <c r="H46" s="17">
        <v>0.20799999999999999</v>
      </c>
      <c r="I46" s="13">
        <f t="shared" si="0"/>
        <v>219.1</v>
      </c>
      <c r="J46" s="38"/>
      <c r="K46" s="37"/>
    </row>
    <row r="47" spans="4:11">
      <c r="D47" s="2"/>
      <c r="E47" s="3" t="s">
        <v>6</v>
      </c>
      <c r="F47" s="7">
        <v>750</v>
      </c>
      <c r="G47" s="15">
        <v>0.105</v>
      </c>
      <c r="H47" s="15">
        <v>0.20799999999999999</v>
      </c>
      <c r="I47" s="7">
        <f t="shared" si="0"/>
        <v>234.75</v>
      </c>
      <c r="J47" s="38"/>
      <c r="K47" s="37"/>
    </row>
    <row r="48" spans="4:11">
      <c r="D48" s="2"/>
      <c r="E48" s="3" t="s">
        <v>7</v>
      </c>
      <c r="F48" s="7">
        <v>750</v>
      </c>
      <c r="G48" s="15">
        <v>0.105</v>
      </c>
      <c r="H48" s="15">
        <v>0.20799999999999999</v>
      </c>
      <c r="I48" s="7">
        <f t="shared" si="0"/>
        <v>234.75</v>
      </c>
      <c r="J48" s="38"/>
      <c r="K48" s="37"/>
    </row>
    <row r="49" spans="4:11">
      <c r="D49" s="2"/>
      <c r="E49" s="3" t="s">
        <v>8</v>
      </c>
      <c r="F49" s="7">
        <v>750</v>
      </c>
      <c r="G49" s="15">
        <v>0.105</v>
      </c>
      <c r="H49" s="15">
        <v>0.20799999999999999</v>
      </c>
      <c r="I49" s="7">
        <f t="shared" si="0"/>
        <v>234.75</v>
      </c>
      <c r="J49" s="38"/>
      <c r="K49" s="37"/>
    </row>
    <row r="50" spans="4:11">
      <c r="D50" s="2"/>
      <c r="E50" s="3" t="s">
        <v>9</v>
      </c>
      <c r="F50" s="7">
        <v>750</v>
      </c>
      <c r="G50" s="15">
        <v>0.105</v>
      </c>
      <c r="H50" s="15">
        <v>0.20799999999999999</v>
      </c>
      <c r="I50" s="7">
        <f t="shared" si="0"/>
        <v>234.75</v>
      </c>
      <c r="J50" s="38"/>
      <c r="K50" s="37"/>
    </row>
    <row r="51" spans="4:11">
      <c r="D51" s="2"/>
      <c r="E51" s="3" t="s">
        <v>10</v>
      </c>
      <c r="F51" s="7">
        <v>750</v>
      </c>
      <c r="G51" s="15">
        <v>0.105</v>
      </c>
      <c r="H51" s="15">
        <v>0.20799999999999999</v>
      </c>
      <c r="I51" s="7">
        <f t="shared" si="0"/>
        <v>234.75</v>
      </c>
      <c r="J51" s="38"/>
      <c r="K51" s="37"/>
    </row>
    <row r="52" spans="4:11">
      <c r="D52" s="2"/>
      <c r="E52" s="3" t="s">
        <v>11</v>
      </c>
      <c r="F52" s="7">
        <v>800</v>
      </c>
      <c r="G52" s="15">
        <v>0.105</v>
      </c>
      <c r="H52" s="15">
        <v>0.20799999999999999</v>
      </c>
      <c r="I52" s="7">
        <f t="shared" si="0"/>
        <v>250.4</v>
      </c>
      <c r="J52" s="38"/>
      <c r="K52" s="37"/>
    </row>
    <row r="53" spans="4:11">
      <c r="D53" s="2"/>
      <c r="E53" s="3" t="s">
        <v>12</v>
      </c>
      <c r="F53" s="7">
        <v>800</v>
      </c>
      <c r="G53" s="15">
        <v>0.105</v>
      </c>
      <c r="H53" s="15">
        <v>0.20799999999999999</v>
      </c>
      <c r="I53" s="7">
        <f t="shared" si="0"/>
        <v>250.4</v>
      </c>
      <c r="J53" s="38"/>
      <c r="K53" s="37"/>
    </row>
    <row r="54" spans="4:11">
      <c r="D54" s="2"/>
      <c r="E54" s="3" t="s">
        <v>13</v>
      </c>
      <c r="F54" s="7">
        <v>800</v>
      </c>
      <c r="G54" s="15">
        <v>0.105</v>
      </c>
      <c r="H54" s="15">
        <v>0.20799999999999999</v>
      </c>
      <c r="I54" s="7">
        <f t="shared" si="0"/>
        <v>250.4</v>
      </c>
      <c r="J54" s="38"/>
      <c r="K54" s="37"/>
    </row>
    <row r="55" spans="4:11">
      <c r="D55" s="2"/>
      <c r="E55" s="3" t="s">
        <v>2</v>
      </c>
      <c r="F55" s="7">
        <v>800</v>
      </c>
      <c r="G55" s="15">
        <v>0.105</v>
      </c>
      <c r="H55" s="15">
        <v>0.20799999999999999</v>
      </c>
      <c r="I55" s="7">
        <f t="shared" si="0"/>
        <v>250.4</v>
      </c>
      <c r="J55" s="38"/>
      <c r="K55" s="37"/>
    </row>
    <row r="56" spans="4:11">
      <c r="D56" s="2"/>
      <c r="E56" s="3" t="s">
        <v>3</v>
      </c>
      <c r="F56" s="7">
        <v>800</v>
      </c>
      <c r="G56" s="15">
        <v>0.105</v>
      </c>
      <c r="H56" s="15">
        <v>0.20799999999999999</v>
      </c>
      <c r="I56" s="7">
        <f t="shared" si="0"/>
        <v>250.4</v>
      </c>
      <c r="J56" s="38"/>
      <c r="K56" s="37"/>
    </row>
    <row r="57" spans="4:11" ht="15.75" thickBot="1">
      <c r="D57" s="8"/>
      <c r="E57" s="9" t="s">
        <v>4</v>
      </c>
      <c r="F57" s="10">
        <v>800</v>
      </c>
      <c r="G57" s="16">
        <v>0.105</v>
      </c>
      <c r="H57" s="15">
        <v>0.20799999999999999</v>
      </c>
      <c r="I57" s="23">
        <f t="shared" si="0"/>
        <v>250.4</v>
      </c>
      <c r="J57" s="38"/>
      <c r="K57" s="37"/>
    </row>
    <row r="58" spans="4:11" ht="15.75" thickTop="1">
      <c r="D58" s="11">
        <v>2014</v>
      </c>
      <c r="E58" s="12" t="s">
        <v>5</v>
      </c>
      <c r="F58" s="13">
        <v>850</v>
      </c>
      <c r="G58" s="17">
        <v>0.105</v>
      </c>
      <c r="H58" s="17">
        <v>0.20799999999999999</v>
      </c>
      <c r="I58" s="13">
        <f t="shared" si="0"/>
        <v>266.05</v>
      </c>
      <c r="J58" s="38"/>
      <c r="K58" s="37"/>
    </row>
    <row r="59" spans="4:11">
      <c r="D59" s="2"/>
      <c r="E59" s="3" t="s">
        <v>6</v>
      </c>
      <c r="F59" s="7">
        <v>850</v>
      </c>
      <c r="G59" s="15">
        <v>0.105</v>
      </c>
      <c r="H59" s="15">
        <v>0.20799999999999999</v>
      </c>
      <c r="I59" s="7">
        <f t="shared" si="0"/>
        <v>266.05</v>
      </c>
      <c r="J59" s="38"/>
      <c r="K59" s="37"/>
    </row>
    <row r="60" spans="4:11">
      <c r="D60" s="2"/>
      <c r="E60" s="3" t="s">
        <v>7</v>
      </c>
      <c r="F60" s="7">
        <v>850</v>
      </c>
      <c r="G60" s="15">
        <v>0.105</v>
      </c>
      <c r="H60" s="15">
        <v>0.20799999999999999</v>
      </c>
      <c r="I60" s="7">
        <f t="shared" si="0"/>
        <v>266.05</v>
      </c>
      <c r="J60" s="38"/>
      <c r="K60" s="37"/>
    </row>
    <row r="61" spans="4:11">
      <c r="D61" s="2"/>
      <c r="E61" s="3" t="s">
        <v>8</v>
      </c>
      <c r="F61" s="7">
        <v>850</v>
      </c>
      <c r="G61" s="15">
        <v>0.105</v>
      </c>
      <c r="H61" s="15">
        <v>0.20799999999999999</v>
      </c>
      <c r="I61" s="7">
        <f t="shared" si="0"/>
        <v>266.05</v>
      </c>
      <c r="J61" s="38"/>
      <c r="K61" s="37"/>
    </row>
    <row r="62" spans="4:11">
      <c r="D62" s="2"/>
      <c r="E62" s="3" t="s">
        <v>9</v>
      </c>
      <c r="F62" s="7">
        <v>850</v>
      </c>
      <c r="G62" s="15">
        <v>0.105</v>
      </c>
      <c r="H62" s="15">
        <v>0.20799999999999999</v>
      </c>
      <c r="I62" s="7">
        <f t="shared" si="0"/>
        <v>266.05</v>
      </c>
      <c r="J62" s="38"/>
      <c r="K62" s="37"/>
    </row>
    <row r="63" spans="4:11">
      <c r="D63" s="2"/>
      <c r="E63" s="3" t="s">
        <v>10</v>
      </c>
      <c r="F63" s="7">
        <v>850</v>
      </c>
      <c r="G63" s="15">
        <v>0.105</v>
      </c>
      <c r="H63" s="15">
        <v>0.20799999999999999</v>
      </c>
      <c r="I63" s="7">
        <f t="shared" si="0"/>
        <v>266.05</v>
      </c>
      <c r="J63" s="38"/>
      <c r="K63" s="37"/>
    </row>
    <row r="64" spans="4:11">
      <c r="D64" s="2"/>
      <c r="E64" s="3" t="s">
        <v>11</v>
      </c>
      <c r="F64" s="7">
        <v>900</v>
      </c>
      <c r="G64" s="15">
        <v>0.105</v>
      </c>
      <c r="H64" s="15">
        <v>0.20799999999999999</v>
      </c>
      <c r="I64" s="7">
        <f t="shared" si="0"/>
        <v>281.7</v>
      </c>
      <c r="J64" s="38"/>
      <c r="K64" s="37"/>
    </row>
    <row r="65" spans="4:11">
      <c r="D65" s="2"/>
      <c r="E65" s="3" t="s">
        <v>12</v>
      </c>
      <c r="F65" s="7">
        <v>900</v>
      </c>
      <c r="G65" s="15">
        <v>0.105</v>
      </c>
      <c r="H65" s="15">
        <v>0.20799999999999999</v>
      </c>
      <c r="I65" s="7">
        <f t="shared" si="0"/>
        <v>281.7</v>
      </c>
      <c r="J65" s="38"/>
      <c r="K65" s="37"/>
    </row>
    <row r="66" spans="4:11">
      <c r="D66" s="2"/>
      <c r="E66" s="3" t="s">
        <v>13</v>
      </c>
      <c r="F66" s="7">
        <v>900</v>
      </c>
      <c r="G66" s="15">
        <v>0.105</v>
      </c>
      <c r="H66" s="15">
        <v>0.20799999999999999</v>
      </c>
      <c r="I66" s="7">
        <f t="shared" si="0"/>
        <v>281.7</v>
      </c>
      <c r="J66" s="38"/>
      <c r="K66" s="37"/>
    </row>
    <row r="67" spans="4:11">
      <c r="D67" s="2"/>
      <c r="E67" s="3" t="s">
        <v>2</v>
      </c>
      <c r="F67" s="7">
        <v>900</v>
      </c>
      <c r="G67" s="15">
        <v>0.105</v>
      </c>
      <c r="H67" s="15">
        <v>0.158</v>
      </c>
      <c r="I67" s="7">
        <f t="shared" si="0"/>
        <v>236.70000000000002</v>
      </c>
      <c r="J67" s="38"/>
      <c r="K67" s="37"/>
    </row>
    <row r="68" spans="4:11">
      <c r="D68" s="2"/>
      <c r="E68" s="3" t="s">
        <v>3</v>
      </c>
      <c r="F68" s="7">
        <v>900</v>
      </c>
      <c r="G68" s="15">
        <v>0.105</v>
      </c>
      <c r="H68" s="15">
        <v>0.158</v>
      </c>
      <c r="I68" s="7">
        <f t="shared" si="0"/>
        <v>236.70000000000002</v>
      </c>
      <c r="J68" s="38"/>
      <c r="K68" s="37"/>
    </row>
    <row r="69" spans="4:11" ht="15.75" thickBot="1">
      <c r="D69" s="8"/>
      <c r="E69" s="9" t="s">
        <v>4</v>
      </c>
      <c r="F69" s="10">
        <v>900</v>
      </c>
      <c r="G69" s="16">
        <v>0.105</v>
      </c>
      <c r="H69" s="15">
        <v>0.158</v>
      </c>
      <c r="I69" s="23">
        <f t="shared" si="0"/>
        <v>236.70000000000002</v>
      </c>
      <c r="J69" s="38"/>
      <c r="K69" s="37"/>
    </row>
    <row r="70" spans="4:11" ht="15.75" thickTop="1">
      <c r="D70" s="11">
        <v>2015</v>
      </c>
      <c r="E70" s="12" t="s">
        <v>5</v>
      </c>
      <c r="F70" s="13">
        <v>975</v>
      </c>
      <c r="G70" s="17">
        <v>0.105</v>
      </c>
      <c r="H70" s="17">
        <v>0.158</v>
      </c>
      <c r="I70" s="13">
        <f t="shared" si="0"/>
        <v>256.42500000000001</v>
      </c>
      <c r="J70" s="38"/>
      <c r="K70" s="37"/>
    </row>
    <row r="71" spans="4:11">
      <c r="D71" s="2"/>
      <c r="E71" s="3" t="s">
        <v>6</v>
      </c>
      <c r="F71" s="7">
        <v>975</v>
      </c>
      <c r="G71" s="15">
        <v>0.105</v>
      </c>
      <c r="H71" s="15">
        <v>0.158</v>
      </c>
      <c r="I71" s="7">
        <f t="shared" si="0"/>
        <v>256.42500000000001</v>
      </c>
      <c r="J71" s="38"/>
      <c r="K71" s="37"/>
    </row>
    <row r="72" spans="4:11">
      <c r="D72" s="2"/>
      <c r="E72" s="3" t="s">
        <v>7</v>
      </c>
      <c r="F72" s="7">
        <v>975</v>
      </c>
      <c r="G72" s="15">
        <v>0.105</v>
      </c>
      <c r="H72" s="15">
        <v>0.158</v>
      </c>
      <c r="I72" s="7">
        <f t="shared" si="0"/>
        <v>256.42500000000001</v>
      </c>
      <c r="J72" s="38"/>
      <c r="K72" s="37"/>
    </row>
    <row r="73" spans="4:11">
      <c r="D73" s="2"/>
      <c r="E73" s="3" t="s">
        <v>8</v>
      </c>
      <c r="F73" s="7">
        <v>975</v>
      </c>
      <c r="G73" s="15">
        <v>0.105</v>
      </c>
      <c r="H73" s="15">
        <v>0.158</v>
      </c>
      <c r="I73" s="7">
        <f t="shared" si="0"/>
        <v>256.42500000000001</v>
      </c>
      <c r="J73" s="38"/>
      <c r="K73" s="37"/>
    </row>
    <row r="74" spans="4:11">
      <c r="D74" s="2"/>
      <c r="E74" s="3" t="s">
        <v>9</v>
      </c>
      <c r="F74" s="7">
        <v>975</v>
      </c>
      <c r="G74" s="15">
        <v>0.105</v>
      </c>
      <c r="H74" s="15">
        <v>0.158</v>
      </c>
      <c r="I74" s="7">
        <f t="shared" si="0"/>
        <v>256.42500000000001</v>
      </c>
      <c r="J74" s="38"/>
      <c r="K74" s="37"/>
    </row>
    <row r="75" spans="4:11">
      <c r="D75" s="2"/>
      <c r="E75" s="3" t="s">
        <v>10</v>
      </c>
      <c r="F75" s="7">
        <v>975</v>
      </c>
      <c r="G75" s="15">
        <v>0.105</v>
      </c>
      <c r="H75" s="15">
        <v>0.158</v>
      </c>
      <c r="I75" s="7">
        <f t="shared" si="0"/>
        <v>256.42500000000001</v>
      </c>
      <c r="J75" s="38"/>
      <c r="K75" s="37"/>
    </row>
    <row r="76" spans="4:11">
      <c r="D76" s="2"/>
      <c r="E76" s="3" t="s">
        <v>11</v>
      </c>
      <c r="F76" s="7">
        <v>1050</v>
      </c>
      <c r="G76" s="15">
        <v>0.105</v>
      </c>
      <c r="H76" s="15">
        <v>0.158</v>
      </c>
      <c r="I76" s="7">
        <f t="shared" si="0"/>
        <v>276.15000000000003</v>
      </c>
      <c r="J76" s="38"/>
      <c r="K76" s="37"/>
    </row>
    <row r="77" spans="4:11">
      <c r="D77" s="2"/>
      <c r="E77" s="3" t="s">
        <v>12</v>
      </c>
      <c r="F77" s="7">
        <v>1050</v>
      </c>
      <c r="G77" s="15">
        <v>0.105</v>
      </c>
      <c r="H77" s="15">
        <v>0.158</v>
      </c>
      <c r="I77" s="7">
        <f t="shared" si="0"/>
        <v>276.15000000000003</v>
      </c>
      <c r="J77" s="38"/>
      <c r="K77" s="37"/>
    </row>
    <row r="78" spans="4:11">
      <c r="D78" s="2"/>
      <c r="E78" s="3" t="s">
        <v>13</v>
      </c>
      <c r="F78" s="7">
        <v>1050</v>
      </c>
      <c r="G78" s="15">
        <v>0.105</v>
      </c>
      <c r="H78" s="15">
        <v>0.158</v>
      </c>
      <c r="I78" s="7">
        <f t="shared" si="0"/>
        <v>276.15000000000003</v>
      </c>
      <c r="J78" s="38"/>
      <c r="K78" s="37"/>
    </row>
    <row r="79" spans="4:11">
      <c r="D79" s="2"/>
      <c r="E79" s="3" t="s">
        <v>2</v>
      </c>
      <c r="F79" s="7">
        <v>1050</v>
      </c>
      <c r="G79" s="15">
        <v>0.105</v>
      </c>
      <c r="H79" s="15">
        <v>0.158</v>
      </c>
      <c r="I79" s="7">
        <f t="shared" si="0"/>
        <v>276.15000000000003</v>
      </c>
      <c r="J79" s="38"/>
      <c r="K79" s="37"/>
    </row>
    <row r="80" spans="4:11">
      <c r="D80" s="2"/>
      <c r="E80" s="3" t="s">
        <v>3</v>
      </c>
      <c r="F80" s="7">
        <v>1050</v>
      </c>
      <c r="G80" s="15">
        <v>0.105</v>
      </c>
      <c r="H80" s="15">
        <v>0.158</v>
      </c>
      <c r="I80" s="7">
        <f t="shared" si="0"/>
        <v>276.15000000000003</v>
      </c>
      <c r="J80" s="38"/>
      <c r="K80" s="37"/>
    </row>
    <row r="81" spans="4:11" ht="15.75" thickBot="1">
      <c r="D81" s="8"/>
      <c r="E81" s="9" t="s">
        <v>4</v>
      </c>
      <c r="F81" s="10">
        <v>1050</v>
      </c>
      <c r="G81" s="15">
        <v>0.105</v>
      </c>
      <c r="H81" s="15">
        <v>0.158</v>
      </c>
      <c r="I81" s="23">
        <f t="shared" si="0"/>
        <v>276.15000000000003</v>
      </c>
      <c r="J81" s="38"/>
      <c r="K81" s="37"/>
    </row>
    <row r="82" spans="4:11" ht="15.75" thickTop="1">
      <c r="D82" s="11">
        <v>2016</v>
      </c>
      <c r="E82" s="12" t="s">
        <v>5</v>
      </c>
      <c r="F82" s="13">
        <v>1050</v>
      </c>
      <c r="G82" s="17">
        <v>0.105</v>
      </c>
      <c r="H82" s="17">
        <v>0.158</v>
      </c>
      <c r="I82" s="13">
        <f t="shared" si="0"/>
        <v>276.15000000000003</v>
      </c>
      <c r="J82" s="38"/>
      <c r="K82" s="37"/>
    </row>
    <row r="83" spans="4:11">
      <c r="D83" s="2"/>
      <c r="E83" s="3" t="s">
        <v>6</v>
      </c>
      <c r="F83" s="7">
        <v>1050</v>
      </c>
      <c r="G83" s="15">
        <v>0.105</v>
      </c>
      <c r="H83" s="15">
        <v>0.158</v>
      </c>
      <c r="I83" s="7">
        <f t="shared" si="0"/>
        <v>276.15000000000003</v>
      </c>
      <c r="J83" s="38"/>
      <c r="K83" s="37"/>
    </row>
    <row r="84" spans="4:11">
      <c r="D84" s="2"/>
      <c r="E84" s="3" t="s">
        <v>7</v>
      </c>
      <c r="F84" s="7">
        <v>1050</v>
      </c>
      <c r="G84" s="15">
        <v>0.105</v>
      </c>
      <c r="H84" s="15">
        <v>0.158</v>
      </c>
      <c r="I84" s="7">
        <f t="shared" si="0"/>
        <v>276.15000000000003</v>
      </c>
      <c r="J84" s="38"/>
      <c r="K84" s="37"/>
    </row>
    <row r="85" spans="4:11">
      <c r="D85" s="2"/>
      <c r="E85" s="3" t="s">
        <v>8</v>
      </c>
      <c r="F85" s="7">
        <v>1050</v>
      </c>
      <c r="G85" s="15">
        <v>0.105</v>
      </c>
      <c r="H85" s="15">
        <v>0.158</v>
      </c>
      <c r="I85" s="7">
        <f t="shared" si="0"/>
        <v>276.15000000000003</v>
      </c>
      <c r="J85" s="38"/>
      <c r="K85" s="37"/>
    </row>
    <row r="86" spans="4:11">
      <c r="D86" s="2"/>
      <c r="E86" s="3" t="s">
        <v>9</v>
      </c>
      <c r="F86" s="7">
        <v>1250</v>
      </c>
      <c r="G86" s="15">
        <v>0.105</v>
      </c>
      <c r="H86" s="15">
        <v>0.158</v>
      </c>
      <c r="I86" s="7">
        <f t="shared" si="0"/>
        <v>328.75</v>
      </c>
      <c r="J86" s="38"/>
      <c r="K86" s="37"/>
    </row>
    <row r="87" spans="4:11">
      <c r="D87" s="2"/>
      <c r="E87" s="3" t="s">
        <v>10</v>
      </c>
      <c r="F87" s="7">
        <v>1250</v>
      </c>
      <c r="G87" s="15">
        <v>0.105</v>
      </c>
      <c r="H87" s="15">
        <v>0.158</v>
      </c>
      <c r="I87" s="7">
        <f t="shared" si="0"/>
        <v>328.75</v>
      </c>
      <c r="J87" s="38"/>
      <c r="K87" s="37"/>
    </row>
    <row r="88" spans="4:11">
      <c r="D88" s="2"/>
      <c r="E88" s="3" t="s">
        <v>11</v>
      </c>
      <c r="F88" s="7">
        <v>1250</v>
      </c>
      <c r="G88" s="15">
        <v>0.105</v>
      </c>
      <c r="H88" s="15">
        <v>0.158</v>
      </c>
      <c r="I88" s="7">
        <f t="shared" si="0"/>
        <v>328.75</v>
      </c>
      <c r="J88" s="38"/>
      <c r="K88" s="37"/>
    </row>
    <row r="89" spans="4:11">
      <c r="D89" s="2"/>
      <c r="E89" s="3" t="s">
        <v>12</v>
      </c>
      <c r="F89" s="7">
        <v>1250</v>
      </c>
      <c r="G89" s="15">
        <v>0.105</v>
      </c>
      <c r="H89" s="15">
        <v>0.158</v>
      </c>
      <c r="I89" s="7">
        <f t="shared" si="0"/>
        <v>328.75</v>
      </c>
      <c r="J89" s="38"/>
      <c r="K89" s="37"/>
    </row>
    <row r="90" spans="4:11">
      <c r="D90" s="2"/>
      <c r="E90" s="3" t="s">
        <v>13</v>
      </c>
      <c r="F90" s="7">
        <v>1250</v>
      </c>
      <c r="G90" s="15">
        <v>0.105</v>
      </c>
      <c r="H90" s="15">
        <v>0.158</v>
      </c>
      <c r="I90" s="7">
        <f t="shared" si="0"/>
        <v>328.75</v>
      </c>
      <c r="J90" s="38"/>
      <c r="K90" s="37"/>
    </row>
    <row r="91" spans="4:11">
      <c r="D91" s="2"/>
      <c r="E91" s="3" t="s">
        <v>2</v>
      </c>
      <c r="F91" s="7">
        <v>1250</v>
      </c>
      <c r="G91" s="15">
        <v>0.105</v>
      </c>
      <c r="H91" s="15">
        <v>0.158</v>
      </c>
      <c r="I91" s="7">
        <f t="shared" si="0"/>
        <v>328.75</v>
      </c>
      <c r="J91" s="38"/>
      <c r="K91" s="37"/>
    </row>
    <row r="92" spans="4:11">
      <c r="D92" s="2"/>
      <c r="E92" s="3" t="s">
        <v>3</v>
      </c>
      <c r="F92" s="7">
        <v>1250</v>
      </c>
      <c r="G92" s="15">
        <v>0.105</v>
      </c>
      <c r="H92" s="15">
        <v>0.158</v>
      </c>
      <c r="I92" s="7">
        <f t="shared" si="0"/>
        <v>328.75</v>
      </c>
      <c r="J92" s="38"/>
      <c r="K92" s="37"/>
    </row>
    <row r="93" spans="4:11" ht="15.75" thickBot="1">
      <c r="D93" s="8"/>
      <c r="E93" s="9" t="s">
        <v>4</v>
      </c>
      <c r="F93" s="10">
        <v>1250</v>
      </c>
      <c r="G93" s="16">
        <v>0.105</v>
      </c>
      <c r="H93" s="16">
        <v>0.158</v>
      </c>
      <c r="I93" s="10">
        <f t="shared" si="0"/>
        <v>328.75</v>
      </c>
      <c r="J93" s="38"/>
      <c r="K93" s="37"/>
    </row>
    <row r="94" spans="4:11" ht="15.75" thickTop="1">
      <c r="D94" s="11">
        <v>2017</v>
      </c>
      <c r="E94" s="12" t="s">
        <v>5</v>
      </c>
      <c r="F94" s="13">
        <v>1250</v>
      </c>
      <c r="G94" s="17">
        <v>0.105</v>
      </c>
      <c r="H94" s="17">
        <v>0.158</v>
      </c>
      <c r="I94" s="13">
        <f t="shared" si="0"/>
        <v>328.75</v>
      </c>
      <c r="J94" s="38"/>
      <c r="K94" s="37"/>
    </row>
    <row r="95" spans="4:11">
      <c r="D95" s="2"/>
      <c r="E95" s="3" t="s">
        <v>6</v>
      </c>
      <c r="F95" s="7">
        <v>1450</v>
      </c>
      <c r="G95" s="15">
        <v>0.105</v>
      </c>
      <c r="H95" s="15">
        <v>0.158</v>
      </c>
      <c r="I95" s="7">
        <f t="shared" si="0"/>
        <v>381.35</v>
      </c>
      <c r="J95" s="38"/>
      <c r="K95" s="37"/>
    </row>
    <row r="96" spans="4:11">
      <c r="D96" s="2"/>
      <c r="E96" s="3" t="s">
        <v>7</v>
      </c>
      <c r="F96" s="7">
        <v>1450</v>
      </c>
      <c r="G96" s="15">
        <v>0.105</v>
      </c>
      <c r="H96" s="15">
        <v>0.158</v>
      </c>
      <c r="I96" s="7">
        <f t="shared" ref="I96:K105" si="1">F96*(G96+H96)</f>
        <v>381.35</v>
      </c>
      <c r="J96" s="38"/>
      <c r="K96" s="37"/>
    </row>
    <row r="97" spans="4:11">
      <c r="D97" s="2"/>
      <c r="E97" s="3" t="s">
        <v>8</v>
      </c>
      <c r="F97" s="7">
        <v>1450</v>
      </c>
      <c r="G97" s="15">
        <v>0.105</v>
      </c>
      <c r="H97" s="15">
        <v>0.158</v>
      </c>
      <c r="I97" s="7">
        <f t="shared" si="1"/>
        <v>381.35</v>
      </c>
      <c r="J97" s="38"/>
      <c r="K97" s="37"/>
    </row>
    <row r="98" spans="4:11">
      <c r="D98" s="2"/>
      <c r="E98" s="3" t="s">
        <v>9</v>
      </c>
      <c r="F98" s="7">
        <v>1450</v>
      </c>
      <c r="G98" s="15">
        <v>0.105</v>
      </c>
      <c r="H98" s="15">
        <v>0.158</v>
      </c>
      <c r="I98" s="7">
        <f t="shared" si="1"/>
        <v>381.35</v>
      </c>
      <c r="J98" s="38"/>
      <c r="K98" s="37"/>
    </row>
    <row r="99" spans="4:11">
      <c r="D99" s="2"/>
      <c r="E99" s="3" t="s">
        <v>10</v>
      </c>
      <c r="F99" s="7">
        <v>1450</v>
      </c>
      <c r="G99" s="15">
        <v>0.105</v>
      </c>
      <c r="H99" s="15">
        <v>0.158</v>
      </c>
      <c r="I99" s="7">
        <f t="shared" si="1"/>
        <v>381.35</v>
      </c>
      <c r="J99" s="38"/>
      <c r="K99" s="37"/>
    </row>
    <row r="100" spans="4:11">
      <c r="D100" s="2"/>
      <c r="E100" s="3" t="s">
        <v>11</v>
      </c>
      <c r="F100" s="7">
        <v>1450</v>
      </c>
      <c r="G100" s="15">
        <v>0.105</v>
      </c>
      <c r="H100" s="15">
        <v>0.158</v>
      </c>
      <c r="I100" s="7">
        <f t="shared" si="1"/>
        <v>381.35</v>
      </c>
      <c r="J100" s="38"/>
      <c r="K100" s="37"/>
    </row>
    <row r="101" spans="4:11">
      <c r="D101" s="2"/>
      <c r="E101" s="3" t="s">
        <v>12</v>
      </c>
      <c r="F101" s="7">
        <v>1450</v>
      </c>
      <c r="G101" s="15">
        <v>0.105</v>
      </c>
      <c r="H101" s="15">
        <v>0.158</v>
      </c>
      <c r="I101" s="7">
        <f t="shared" si="1"/>
        <v>381.35</v>
      </c>
      <c r="J101" s="38"/>
      <c r="K101" s="37"/>
    </row>
    <row r="102" spans="4:11">
      <c r="D102" s="2"/>
      <c r="E102" s="3" t="s">
        <v>13</v>
      </c>
      <c r="F102" s="7">
        <v>1450</v>
      </c>
      <c r="G102" s="15">
        <v>0.105</v>
      </c>
      <c r="H102" s="15">
        <v>0.158</v>
      </c>
      <c r="I102" s="7">
        <f t="shared" si="1"/>
        <v>381.35</v>
      </c>
      <c r="J102" s="38"/>
      <c r="K102" s="37"/>
    </row>
    <row r="103" spans="4:11">
      <c r="D103" s="2"/>
      <c r="E103" s="3" t="s">
        <v>2</v>
      </c>
      <c r="F103" s="7">
        <v>1450</v>
      </c>
      <c r="G103" s="15">
        <v>0.105</v>
      </c>
      <c r="H103" s="15">
        <v>0.158</v>
      </c>
      <c r="I103" s="7">
        <f t="shared" si="1"/>
        <v>381.35</v>
      </c>
      <c r="J103" s="37"/>
      <c r="K103" s="37"/>
    </row>
    <row r="104" spans="4:11">
      <c r="D104" s="2"/>
      <c r="E104" s="3" t="s">
        <v>3</v>
      </c>
      <c r="F104" s="7">
        <v>1450</v>
      </c>
      <c r="G104" s="15">
        <v>0.105</v>
      </c>
      <c r="H104" s="15">
        <v>0.158</v>
      </c>
      <c r="I104" s="7">
        <f t="shared" si="1"/>
        <v>381.35</v>
      </c>
      <c r="J104" s="37"/>
      <c r="K104" s="37"/>
    </row>
    <row r="105" spans="4:11" ht="15.75" thickBot="1">
      <c r="D105" s="8"/>
      <c r="E105" s="9" t="s">
        <v>4</v>
      </c>
      <c r="F105" s="10">
        <v>1450</v>
      </c>
      <c r="G105" s="16">
        <v>0.105</v>
      </c>
      <c r="H105" s="16">
        <v>0.158</v>
      </c>
      <c r="I105" s="10">
        <f t="shared" si="1"/>
        <v>381.35</v>
      </c>
      <c r="J105" s="37"/>
      <c r="K105" s="37"/>
    </row>
    <row r="106" spans="4:11" ht="15.75" thickTop="1">
      <c r="J106" s="35"/>
      <c r="K106" s="35"/>
    </row>
    <row r="107" spans="4:11">
      <c r="J107" s="35"/>
      <c r="K107" s="35"/>
    </row>
  </sheetData>
  <mergeCells count="29">
    <mergeCell ref="D22:D23"/>
    <mergeCell ref="E22:G23"/>
    <mergeCell ref="E11:G11"/>
    <mergeCell ref="D3:I3"/>
    <mergeCell ref="E17:G18"/>
    <mergeCell ref="E20:F20"/>
    <mergeCell ref="D17:D18"/>
    <mergeCell ref="D7:G7"/>
    <mergeCell ref="D13:G13"/>
    <mergeCell ref="K28:K29"/>
    <mergeCell ref="G30:H30"/>
    <mergeCell ref="F8:G8"/>
    <mergeCell ref="F9:G9"/>
    <mergeCell ref="F14:G14"/>
    <mergeCell ref="F15:G15"/>
    <mergeCell ref="E5:G5"/>
    <mergeCell ref="D94:D105"/>
    <mergeCell ref="G28:H28"/>
    <mergeCell ref="F28:F29"/>
    <mergeCell ref="E28:E29"/>
    <mergeCell ref="D28:D29"/>
    <mergeCell ref="J28:J29"/>
    <mergeCell ref="I28:I29"/>
    <mergeCell ref="D34:D45"/>
    <mergeCell ref="D31:D33"/>
    <mergeCell ref="D46:D57"/>
    <mergeCell ref="D58:D69"/>
    <mergeCell ref="D70:D81"/>
    <mergeCell ref="D82:D93"/>
  </mergeCells>
  <dataValidations count="2">
    <dataValidation type="list" allowBlank="1" showInputMessage="1" showErrorMessage="1" sqref="F14:G14 F8:G8">
      <formula1>$S$3:$S$9</formula1>
    </dataValidation>
    <dataValidation type="list" allowBlank="1" showInputMessage="1" showErrorMessage="1" sqref="F15:G15 F9:G9">
      <formula1>$T$3:$T$14</formula1>
    </dataValidation>
  </dataValidations>
  <hyperlinks>
    <hyperlink ref="F30" r:id="rId1"/>
    <hyperlink ref="G30:H30" r:id="rId2" display="Sursa informațiilor"/>
  </hyperlinks>
  <pageMargins left="0.7" right="0.7" top="0.75" bottom="0.75" header="0.3" footer="0.3"/>
  <pageSetup paperSize="9" orientation="portrait" verticalDpi="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D3:L80"/>
  <sheetViews>
    <sheetView workbookViewId="0">
      <selection activeCell="L6" sqref="L6"/>
    </sheetView>
  </sheetViews>
  <sheetFormatPr defaultRowHeight="15"/>
  <cols>
    <col min="5" max="5" width="10.7109375" bestFit="1" customWidth="1"/>
    <col min="8" max="8" width="11.28515625" bestFit="1" customWidth="1"/>
    <col min="9" max="9" width="11.28515625" customWidth="1"/>
    <col min="11" max="11" width="11" bestFit="1" customWidth="1"/>
  </cols>
  <sheetData>
    <row r="3" spans="4:12">
      <c r="D3" s="53">
        <f>'Plata retroactiva'!F8</f>
        <v>2013</v>
      </c>
      <c r="E3" s="53">
        <f>'Plata retroactiva'!F14</f>
        <v>2017</v>
      </c>
      <c r="G3" s="19" t="s">
        <v>0</v>
      </c>
      <c r="H3" s="19" t="s">
        <v>1</v>
      </c>
    </row>
    <row r="4" spans="4:12">
      <c r="D4" s="53" t="str">
        <f>'Plata retroactiva'!F9</f>
        <v>Martie</v>
      </c>
      <c r="E4" s="53" t="str">
        <f>'Plata retroactiva'!F15</f>
        <v>Iulie</v>
      </c>
      <c r="G4" s="20"/>
      <c r="H4" s="20"/>
    </row>
    <row r="5" spans="4:12">
      <c r="G5" s="24"/>
      <c r="H5" s="24"/>
    </row>
    <row r="6" spans="4:12">
      <c r="G6" s="33">
        <v>2011</v>
      </c>
      <c r="H6" s="3" t="s">
        <v>2</v>
      </c>
      <c r="I6" s="54">
        <f>IF(AND($D$3=G6,$D$4=H6),'Plata retroactiva'!I31,0)</f>
        <v>0</v>
      </c>
      <c r="J6" s="54">
        <f>IF(AND($E$3=G6,$E$4=H6),'Plata retroactiva'!I31,0)</f>
        <v>0</v>
      </c>
      <c r="K6" t="str">
        <f>IF(AND($E$3=G6,$E$4=H6),"ultima luna","")</f>
        <v/>
      </c>
      <c r="L6" s="54">
        <f>IF(K6="ultima luna",I6,IF(AND(I6&gt;0,J6=0),I6,0))</f>
        <v>0</v>
      </c>
    </row>
    <row r="7" spans="4:12">
      <c r="G7" s="33">
        <v>2011</v>
      </c>
      <c r="H7" s="3" t="s">
        <v>3</v>
      </c>
      <c r="I7" s="54">
        <f>IF(AND($D$3=G7,$D$4=H7),'Plata retroactiva'!I32,IF(I6&gt;0,'Plata retroactiva'!I32,0))</f>
        <v>0</v>
      </c>
      <c r="J7" s="54">
        <f>IF(AND($E$3=G7,$E$4=H7),'Plata retroactiva'!I32,IF(J6&gt;0,'Plata retroactiva'!I32,0))</f>
        <v>0</v>
      </c>
      <c r="K7" t="str">
        <f t="shared" ref="K7:K70" si="0">IF(AND($E$3=G7,$E$4=H7),"ultima luna","")</f>
        <v/>
      </c>
      <c r="L7" s="54">
        <f>IF(K7="ultima luna",I7,IF(AND(I7&gt;0,J7=0),I7,0))</f>
        <v>0</v>
      </c>
    </row>
    <row r="8" spans="4:12">
      <c r="G8" s="33">
        <v>2011</v>
      </c>
      <c r="H8" s="3" t="s">
        <v>4</v>
      </c>
      <c r="I8" s="54">
        <f>IF(AND($D$3=G8,$D$4=H8),'Plata retroactiva'!I33,IF(I7&gt;0,'Plata retroactiva'!I33,0))</f>
        <v>0</v>
      </c>
      <c r="J8" s="54">
        <f>IF(AND($E$3=G8,$E$4=H8),'Plata retroactiva'!I33,IF(J7&gt;0,'Plata retroactiva'!I33,0))</f>
        <v>0</v>
      </c>
      <c r="K8" t="str">
        <f t="shared" si="0"/>
        <v/>
      </c>
      <c r="L8" s="54">
        <f>IF(K8="ultima luna",I8,IF(AND(I8&gt;0,J8=0),I8,0))</f>
        <v>0</v>
      </c>
    </row>
    <row r="9" spans="4:12">
      <c r="G9" s="33">
        <v>2012</v>
      </c>
      <c r="H9" s="3" t="s">
        <v>5</v>
      </c>
      <c r="I9" s="54">
        <f>IF(AND($D$3=G9,$D$4=H9),'Plata retroactiva'!I34,IF(I8&gt;0,'Plata retroactiva'!I34,0))</f>
        <v>0</v>
      </c>
      <c r="J9" s="54">
        <f>IF(AND($E$3=G9,$E$4=H9),'Plata retroactiva'!I34,IF(J8&gt;0,'Plata retroactiva'!I34,0))</f>
        <v>0</v>
      </c>
      <c r="K9" t="str">
        <f t="shared" si="0"/>
        <v/>
      </c>
      <c r="L9" s="54">
        <f>IF(K9="ultima luna",I9,IF(AND(I9&gt;0,J9=0),I9,0))</f>
        <v>0</v>
      </c>
    </row>
    <row r="10" spans="4:12">
      <c r="G10" s="33">
        <v>2012</v>
      </c>
      <c r="H10" s="3" t="s">
        <v>6</v>
      </c>
      <c r="I10" s="54">
        <f>IF(AND($D$3=G10,$D$4=H10),'Plata retroactiva'!I35,IF(I9&gt;0,'Plata retroactiva'!I35,0))</f>
        <v>0</v>
      </c>
      <c r="J10" s="54">
        <f>IF(AND($E$3=G10,$E$4=H10),'Plata retroactiva'!I35,IF(J9&gt;0,'Plata retroactiva'!I35,0))</f>
        <v>0</v>
      </c>
      <c r="K10" t="str">
        <f t="shared" si="0"/>
        <v/>
      </c>
      <c r="L10" s="54">
        <f>IF(K10="ultima luna",I10,IF(AND(I10&gt;0,J10=0),I10,0))</f>
        <v>0</v>
      </c>
    </row>
    <row r="11" spans="4:12">
      <c r="G11" s="33">
        <v>2012</v>
      </c>
      <c r="H11" s="3" t="s">
        <v>7</v>
      </c>
      <c r="I11" s="54">
        <f>IF(AND($D$3=G11,$D$4=H11),'Plata retroactiva'!I36,IF(I10&gt;0,'Plata retroactiva'!I36,0))</f>
        <v>0</v>
      </c>
      <c r="J11" s="54">
        <f>IF(AND($E$3=G11,$E$4=H11),'Plata retroactiva'!I36,IF(J10&gt;0,'Plata retroactiva'!I36,0))</f>
        <v>0</v>
      </c>
      <c r="K11" t="str">
        <f t="shared" si="0"/>
        <v/>
      </c>
      <c r="L11" s="54">
        <f>IF(K11="ultima luna",I11,IF(AND(I11&gt;0,J11=0),I11,0))</f>
        <v>0</v>
      </c>
    </row>
    <row r="12" spans="4:12">
      <c r="G12" s="33">
        <v>2012</v>
      </c>
      <c r="H12" s="3" t="s">
        <v>8</v>
      </c>
      <c r="I12" s="54">
        <f>IF(AND($D$3=G12,$D$4=H12),'Plata retroactiva'!I37,IF(I11&gt;0,'Plata retroactiva'!I37,0))</f>
        <v>0</v>
      </c>
      <c r="J12" s="54">
        <f>IF(AND($E$3=G12,$E$4=H12),'Plata retroactiva'!I37,IF(J11&gt;0,'Plata retroactiva'!I37,0))</f>
        <v>0</v>
      </c>
      <c r="K12" t="str">
        <f t="shared" si="0"/>
        <v/>
      </c>
      <c r="L12" s="54">
        <f>IF(K12="ultima luna",I12,IF(AND(I12&gt;0,J12=0),I12,0))</f>
        <v>0</v>
      </c>
    </row>
    <row r="13" spans="4:12">
      <c r="G13" s="33">
        <v>2012</v>
      </c>
      <c r="H13" s="3" t="s">
        <v>40</v>
      </c>
      <c r="I13" s="54">
        <f>IF(AND($D$3=G13,$D$4=H13),'Plata retroactiva'!I38,IF(I12&gt;0,'Plata retroactiva'!I38,0))</f>
        <v>0</v>
      </c>
      <c r="J13" s="54">
        <f>IF(AND($E$3=G13,$E$4=H13),'Plata retroactiva'!I38,IF(J12&gt;0,'Plata retroactiva'!I38,0))</f>
        <v>0</v>
      </c>
      <c r="K13" t="str">
        <f t="shared" si="0"/>
        <v/>
      </c>
      <c r="L13" s="54">
        <f>IF(K13="ultima luna",I13,IF(AND(I13&gt;0,J13=0),I13,0))</f>
        <v>0</v>
      </c>
    </row>
    <row r="14" spans="4:12">
      <c r="G14" s="33">
        <v>2012</v>
      </c>
      <c r="H14" s="3" t="s">
        <v>10</v>
      </c>
      <c r="I14" s="54">
        <f>IF(AND($D$3=G14,$D$4=H14),'Plata retroactiva'!I39,IF(I13&gt;0,'Plata retroactiva'!I39,0))</f>
        <v>0</v>
      </c>
      <c r="J14" s="54">
        <f>IF(AND($E$3=G14,$E$4=H14),'Plata retroactiva'!I39,IF(J13&gt;0,'Plata retroactiva'!I39,0))</f>
        <v>0</v>
      </c>
      <c r="K14" t="str">
        <f t="shared" si="0"/>
        <v/>
      </c>
      <c r="L14" s="54">
        <f>IF(K14="ultima luna",I14,IF(AND(I14&gt;0,J14=0),I14,0))</f>
        <v>0</v>
      </c>
    </row>
    <row r="15" spans="4:12">
      <c r="G15" s="33">
        <v>2012</v>
      </c>
      <c r="H15" s="3" t="s">
        <v>11</v>
      </c>
      <c r="I15" s="54">
        <f>IF(AND($D$3=G15,$D$4=H15),'Plata retroactiva'!I40,IF(I14&gt;0,'Plata retroactiva'!I40,0))</f>
        <v>0</v>
      </c>
      <c r="J15" s="54">
        <f>IF(AND($E$3=G15,$E$4=H15),'Plata retroactiva'!I40,IF(J14&gt;0,'Plata retroactiva'!I40,0))</f>
        <v>0</v>
      </c>
      <c r="K15" t="str">
        <f t="shared" si="0"/>
        <v/>
      </c>
      <c r="L15" s="54">
        <f>IF(K15="ultima luna",I15,IF(AND(I15&gt;0,J15=0),I15,0))</f>
        <v>0</v>
      </c>
    </row>
    <row r="16" spans="4:12">
      <c r="G16" s="33">
        <v>2012</v>
      </c>
      <c r="H16" s="3" t="s">
        <v>12</v>
      </c>
      <c r="I16" s="54">
        <f>IF(AND($D$3=G16,$D$4=H16),'Plata retroactiva'!I41,IF(I15&gt;0,'Plata retroactiva'!I41,0))</f>
        <v>0</v>
      </c>
      <c r="J16" s="54">
        <f>IF(AND($E$3=G16,$E$4=H16),'Plata retroactiva'!I41,IF(J15&gt;0,'Plata retroactiva'!I41,0))</f>
        <v>0</v>
      </c>
      <c r="K16" t="str">
        <f t="shared" si="0"/>
        <v/>
      </c>
      <c r="L16" s="54">
        <f>IF(K16="ultima luna",I16,IF(AND(I16&gt;0,J16=0),I16,0))</f>
        <v>0</v>
      </c>
    </row>
    <row r="17" spans="7:12">
      <c r="G17" s="33">
        <v>2012</v>
      </c>
      <c r="H17" s="3" t="s">
        <v>13</v>
      </c>
      <c r="I17" s="54">
        <f>IF(AND($D$3=G17,$D$4=H17),'Plata retroactiva'!I42,IF(I16&gt;0,'Plata retroactiva'!I42,0))</f>
        <v>0</v>
      </c>
      <c r="J17" s="54">
        <f>IF(AND($E$3=G17,$E$4=H17),'Plata retroactiva'!I42,IF(J16&gt;0,'Plata retroactiva'!I42,0))</f>
        <v>0</v>
      </c>
      <c r="K17" t="str">
        <f t="shared" si="0"/>
        <v/>
      </c>
      <c r="L17" s="54">
        <f>IF(K17="ultima luna",I17,IF(AND(I17&gt;0,J17=0),I17,0))</f>
        <v>0</v>
      </c>
    </row>
    <row r="18" spans="7:12">
      <c r="G18" s="33">
        <v>2012</v>
      </c>
      <c r="H18" s="3" t="s">
        <v>2</v>
      </c>
      <c r="I18" s="54">
        <f>IF(AND($D$3=G18,$D$4=H18),'Plata retroactiva'!I43,IF(I17&gt;0,'Plata retroactiva'!I43,0))</f>
        <v>0</v>
      </c>
      <c r="J18" s="54">
        <f>IF(AND($E$3=G18,$E$4=H18),'Plata retroactiva'!I43,IF(J17&gt;0,'Plata retroactiva'!I43,0))</f>
        <v>0</v>
      </c>
      <c r="K18" t="str">
        <f t="shared" si="0"/>
        <v/>
      </c>
      <c r="L18" s="54">
        <f>IF(K18="ultima luna",I18,IF(AND(I18&gt;0,J18=0),I18,0))</f>
        <v>0</v>
      </c>
    </row>
    <row r="19" spans="7:12">
      <c r="G19" s="33">
        <v>2012</v>
      </c>
      <c r="H19" s="3" t="s">
        <v>3</v>
      </c>
      <c r="I19" s="54">
        <f>IF(AND($D$3=G19,$D$4=H19),'Plata retroactiva'!I44,IF(I18&gt;0,'Plata retroactiva'!I44,0))</f>
        <v>0</v>
      </c>
      <c r="J19" s="54">
        <f>IF(AND($E$3=G19,$E$4=H19),'Plata retroactiva'!I44,IF(J18&gt;0,'Plata retroactiva'!I44,0))</f>
        <v>0</v>
      </c>
      <c r="K19" t="str">
        <f t="shared" si="0"/>
        <v/>
      </c>
      <c r="L19" s="54">
        <f>IF(K19="ultima luna",I19,IF(AND(I19&gt;0,J19=0),I19,0))</f>
        <v>0</v>
      </c>
    </row>
    <row r="20" spans="7:12">
      <c r="G20" s="33">
        <v>2012</v>
      </c>
      <c r="H20" s="3" t="s">
        <v>4</v>
      </c>
      <c r="I20" s="54">
        <f>IF(AND($D$3=G20,$D$4=H20),'Plata retroactiva'!I45,IF(I19&gt;0,'Plata retroactiva'!I45,0))</f>
        <v>0</v>
      </c>
      <c r="J20" s="54">
        <f>IF(AND($E$3=G20,$E$4=H20),'Plata retroactiva'!I45,IF(J19&gt;0,'Plata retroactiva'!I45,0))</f>
        <v>0</v>
      </c>
      <c r="K20" t="str">
        <f t="shared" si="0"/>
        <v/>
      </c>
      <c r="L20" s="54">
        <f>IF(K20="ultima luna",I20,IF(AND(I20&gt;0,J20=0),I20,0))</f>
        <v>0</v>
      </c>
    </row>
    <row r="21" spans="7:12">
      <c r="G21" s="33">
        <v>2013</v>
      </c>
      <c r="H21" s="3" t="s">
        <v>5</v>
      </c>
      <c r="I21" s="54">
        <f>IF(AND($D$3=G21,$D$4=H21),'Plata retroactiva'!I46,IF(I20&gt;0,'Plata retroactiva'!I46,0))</f>
        <v>0</v>
      </c>
      <c r="J21" s="54">
        <f>IF(AND($E$3=G21,$E$4=H21),'Plata retroactiva'!I46,IF(J20&gt;0,'Plata retroactiva'!I46,0))</f>
        <v>0</v>
      </c>
      <c r="K21" t="str">
        <f t="shared" si="0"/>
        <v/>
      </c>
      <c r="L21" s="54">
        <f>IF(K21="ultima luna",I21,IF(AND(I21&gt;0,J21=0),I21,0))</f>
        <v>0</v>
      </c>
    </row>
    <row r="22" spans="7:12">
      <c r="G22" s="33">
        <v>2013</v>
      </c>
      <c r="H22" s="3" t="s">
        <v>6</v>
      </c>
      <c r="I22" s="54">
        <f>IF(AND($D$3=G22,$D$4=H22),'Plata retroactiva'!I47,IF(I21&gt;0,'Plata retroactiva'!I47,0))</f>
        <v>0</v>
      </c>
      <c r="J22" s="54">
        <f>IF(AND($E$3=G22,$E$4=H22),'Plata retroactiva'!I47,IF(J21&gt;0,'Plata retroactiva'!I47,0))</f>
        <v>0</v>
      </c>
      <c r="K22" t="str">
        <f t="shared" si="0"/>
        <v/>
      </c>
      <c r="L22" s="54">
        <f>IF(K22="ultima luna",I22,IF(AND(I22&gt;0,J22=0),I22,0))</f>
        <v>0</v>
      </c>
    </row>
    <row r="23" spans="7:12">
      <c r="G23" s="33">
        <v>2013</v>
      </c>
      <c r="H23" s="3" t="s">
        <v>7</v>
      </c>
      <c r="I23" s="54">
        <f>IF(AND($D$3=G23,$D$4=H23),'Plata retroactiva'!I48,IF(I22&gt;0,'Plata retroactiva'!I48,0))</f>
        <v>234.75</v>
      </c>
      <c r="J23" s="54">
        <f>IF(AND($E$3=G23,$E$4=H23),'Plata retroactiva'!I48,IF(J22&gt;0,'Plata retroactiva'!I48,0))</f>
        <v>0</v>
      </c>
      <c r="K23" t="str">
        <f t="shared" si="0"/>
        <v/>
      </c>
      <c r="L23" s="54">
        <f>IF(K23="ultima luna",I23,IF(AND(I23&gt;0,J23=0),I23,0))</f>
        <v>234.75</v>
      </c>
    </row>
    <row r="24" spans="7:12">
      <c r="G24" s="33">
        <v>2013</v>
      </c>
      <c r="H24" s="3" t="s">
        <v>8</v>
      </c>
      <c r="I24" s="54">
        <f>IF(AND($D$3=G24,$D$4=H24),'Plata retroactiva'!I49,IF(I23&gt;0,'Plata retroactiva'!I49,0))</f>
        <v>234.75</v>
      </c>
      <c r="J24" s="54">
        <f>IF(AND($E$3=G24,$E$4=H24),'Plata retroactiva'!I49,IF(J23&gt;0,'Plata retroactiva'!I49,0))</f>
        <v>0</v>
      </c>
      <c r="K24" t="str">
        <f t="shared" si="0"/>
        <v/>
      </c>
      <c r="L24" s="54">
        <f>IF(K24="ultima luna",I24,IF(AND(I24&gt;0,J24=0),I24,0))</f>
        <v>234.75</v>
      </c>
    </row>
    <row r="25" spans="7:12">
      <c r="G25" s="33">
        <v>2013</v>
      </c>
      <c r="H25" s="3" t="s">
        <v>40</v>
      </c>
      <c r="I25" s="54">
        <f>IF(AND($D$3=G25,$D$4=H25),'Plata retroactiva'!I50,IF(I24&gt;0,'Plata retroactiva'!I50,0))</f>
        <v>234.75</v>
      </c>
      <c r="J25" s="54">
        <f>IF(AND($E$3=G25,$E$4=H25),'Plata retroactiva'!I50,IF(J24&gt;0,'Plata retroactiva'!I50,0))</f>
        <v>0</v>
      </c>
      <c r="K25" t="str">
        <f t="shared" si="0"/>
        <v/>
      </c>
      <c r="L25" s="54">
        <f>IF(K25="ultima luna",I25,IF(AND(I25&gt;0,J25=0),I25,0))</f>
        <v>234.75</v>
      </c>
    </row>
    <row r="26" spans="7:12">
      <c r="G26" s="33">
        <v>2013</v>
      </c>
      <c r="H26" s="3" t="s">
        <v>10</v>
      </c>
      <c r="I26" s="54">
        <f>IF(AND($D$3=G26,$D$4=H26),'Plata retroactiva'!I51,IF(I25&gt;0,'Plata retroactiva'!I51,0))</f>
        <v>234.75</v>
      </c>
      <c r="J26" s="54">
        <f>IF(AND($E$3=G26,$E$4=H26),'Plata retroactiva'!I51,IF(J25&gt;0,'Plata retroactiva'!I51,0))</f>
        <v>0</v>
      </c>
      <c r="K26" t="str">
        <f t="shared" si="0"/>
        <v/>
      </c>
      <c r="L26" s="54">
        <f>IF(K26="ultima luna",I26,IF(AND(I26&gt;0,J26=0),I26,0))</f>
        <v>234.75</v>
      </c>
    </row>
    <row r="27" spans="7:12">
      <c r="G27" s="33">
        <v>2013</v>
      </c>
      <c r="H27" s="3" t="s">
        <v>11</v>
      </c>
      <c r="I27" s="54">
        <f>IF(AND($D$3=G27,$D$4=H27),'Plata retroactiva'!I52,IF(I26&gt;0,'Plata retroactiva'!I52,0))</f>
        <v>250.4</v>
      </c>
      <c r="J27" s="54">
        <f>IF(AND($E$3=G27,$E$4=H27),'Plata retroactiva'!I52,IF(J26&gt;0,'Plata retroactiva'!I52,0))</f>
        <v>0</v>
      </c>
      <c r="K27" t="str">
        <f t="shared" si="0"/>
        <v/>
      </c>
      <c r="L27" s="54">
        <f>IF(K27="ultima luna",I27,IF(AND(I27&gt;0,J27=0),I27,0))</f>
        <v>250.4</v>
      </c>
    </row>
    <row r="28" spans="7:12">
      <c r="G28" s="33">
        <v>2013</v>
      </c>
      <c r="H28" s="3" t="s">
        <v>12</v>
      </c>
      <c r="I28" s="54">
        <f>IF(AND($D$3=G28,$D$4=H28),'Plata retroactiva'!I53,IF(I27&gt;0,'Plata retroactiva'!I53,0))</f>
        <v>250.4</v>
      </c>
      <c r="J28" s="54">
        <f>IF(AND($E$3=G28,$E$4=H28),'Plata retroactiva'!I53,IF(J27&gt;0,'Plata retroactiva'!I53,0))</f>
        <v>0</v>
      </c>
      <c r="K28" t="str">
        <f t="shared" si="0"/>
        <v/>
      </c>
      <c r="L28" s="54">
        <f>IF(K28="ultima luna",I28,IF(AND(I28&gt;0,J28=0),I28,0))</f>
        <v>250.4</v>
      </c>
    </row>
    <row r="29" spans="7:12">
      <c r="G29" s="33">
        <v>2013</v>
      </c>
      <c r="H29" s="3" t="s">
        <v>13</v>
      </c>
      <c r="I29" s="54">
        <f>IF(AND($D$3=G29,$D$4=H29),'Plata retroactiva'!I54,IF(I28&gt;0,'Plata retroactiva'!I54,0))</f>
        <v>250.4</v>
      </c>
      <c r="J29" s="54">
        <f>IF(AND($E$3=G29,$E$4=H29),'Plata retroactiva'!I54,IF(J28&gt;0,'Plata retroactiva'!I54,0))</f>
        <v>0</v>
      </c>
      <c r="K29" t="str">
        <f t="shared" si="0"/>
        <v/>
      </c>
      <c r="L29" s="54">
        <f>IF(K29="ultima luna",I29,IF(AND(I29&gt;0,J29=0),I29,0))</f>
        <v>250.4</v>
      </c>
    </row>
    <row r="30" spans="7:12">
      <c r="G30" s="33">
        <v>2013</v>
      </c>
      <c r="H30" s="3" t="s">
        <v>2</v>
      </c>
      <c r="I30" s="54">
        <f>IF(AND($D$3=G30,$D$4=H30),'Plata retroactiva'!I55,IF(I29&gt;0,'Plata retroactiva'!I55,0))</f>
        <v>250.4</v>
      </c>
      <c r="J30" s="54">
        <f>IF(AND($E$3=G30,$E$4=H30),'Plata retroactiva'!I55,IF(J29&gt;0,'Plata retroactiva'!I55,0))</f>
        <v>0</v>
      </c>
      <c r="K30" t="str">
        <f t="shared" si="0"/>
        <v/>
      </c>
      <c r="L30" s="54">
        <f>IF(K30="ultima luna",I30,IF(AND(I30&gt;0,J30=0),I30,0))</f>
        <v>250.4</v>
      </c>
    </row>
    <row r="31" spans="7:12">
      <c r="G31" s="33">
        <v>2013</v>
      </c>
      <c r="H31" s="3" t="s">
        <v>3</v>
      </c>
      <c r="I31" s="54">
        <f>IF(AND($D$3=G31,$D$4=H31),'Plata retroactiva'!I56,IF(I30&gt;0,'Plata retroactiva'!I56,0))</f>
        <v>250.4</v>
      </c>
      <c r="J31" s="54">
        <f>IF(AND($E$3=G31,$E$4=H31),'Plata retroactiva'!I56,IF(J30&gt;0,'Plata retroactiva'!I56,0))</f>
        <v>0</v>
      </c>
      <c r="K31" t="str">
        <f t="shared" si="0"/>
        <v/>
      </c>
      <c r="L31" s="54">
        <f>IF(K31="ultima luna",I31,IF(AND(I31&gt;0,J31=0),I31,0))</f>
        <v>250.4</v>
      </c>
    </row>
    <row r="32" spans="7:12">
      <c r="G32" s="33">
        <v>2013</v>
      </c>
      <c r="H32" s="3" t="s">
        <v>4</v>
      </c>
      <c r="I32" s="54">
        <f>IF(AND($D$3=G32,$D$4=H32),'Plata retroactiva'!I57,IF(I31&gt;0,'Plata retroactiva'!I57,0))</f>
        <v>250.4</v>
      </c>
      <c r="J32" s="54">
        <f>IF(AND($E$3=G32,$E$4=H32),'Plata retroactiva'!I57,IF(J31&gt;0,'Plata retroactiva'!I57,0))</f>
        <v>0</v>
      </c>
      <c r="K32" t="str">
        <f t="shared" si="0"/>
        <v/>
      </c>
      <c r="L32" s="54">
        <f>IF(K32="ultima luna",I32,IF(AND(I32&gt;0,J32=0),I32,0))</f>
        <v>250.4</v>
      </c>
    </row>
    <row r="33" spans="7:12">
      <c r="G33" s="33">
        <v>2014</v>
      </c>
      <c r="H33" s="3" t="s">
        <v>5</v>
      </c>
      <c r="I33" s="54">
        <f>IF(AND($D$3=G33,$D$4=H33),'Plata retroactiva'!I58,IF(I32&gt;0,'Plata retroactiva'!I58,0))</f>
        <v>266.05</v>
      </c>
      <c r="J33" s="54">
        <f>IF(AND($E$3=G33,$E$4=H33),'Plata retroactiva'!I58,IF(J32&gt;0,'Plata retroactiva'!I58,0))</f>
        <v>0</v>
      </c>
      <c r="K33" t="str">
        <f t="shared" si="0"/>
        <v/>
      </c>
      <c r="L33" s="54">
        <f>IF(K33="ultima luna",I33,IF(AND(I33&gt;0,J33=0),I33,0))</f>
        <v>266.05</v>
      </c>
    </row>
    <row r="34" spans="7:12">
      <c r="G34" s="33">
        <v>2014</v>
      </c>
      <c r="H34" s="3" t="s">
        <v>6</v>
      </c>
      <c r="I34" s="54">
        <f>IF(AND($D$3=G34,$D$4=H34),'Plata retroactiva'!I59,IF(I33&gt;0,'Plata retroactiva'!I59,0))</f>
        <v>266.05</v>
      </c>
      <c r="J34" s="54">
        <f>IF(AND($E$3=G34,$E$4=H34),'Plata retroactiva'!I59,IF(J33&gt;0,'Plata retroactiva'!I59,0))</f>
        <v>0</v>
      </c>
      <c r="K34" t="str">
        <f t="shared" si="0"/>
        <v/>
      </c>
      <c r="L34" s="54">
        <f>IF(K34="ultima luna",I34,IF(AND(I34&gt;0,J34=0),I34,0))</f>
        <v>266.05</v>
      </c>
    </row>
    <row r="35" spans="7:12">
      <c r="G35" s="33">
        <v>2014</v>
      </c>
      <c r="H35" s="3" t="s">
        <v>7</v>
      </c>
      <c r="I35" s="54">
        <f>IF(AND($D$3=G35,$D$4=H35),'Plata retroactiva'!I60,IF(I34&gt;0,'Plata retroactiva'!I60,0))</f>
        <v>266.05</v>
      </c>
      <c r="J35" s="54">
        <f>IF(AND($E$3=G35,$E$4=H35),'Plata retroactiva'!I60,IF(J34&gt;0,'Plata retroactiva'!I60,0))</f>
        <v>0</v>
      </c>
      <c r="K35" t="str">
        <f t="shared" si="0"/>
        <v/>
      </c>
      <c r="L35" s="54">
        <f>IF(K35="ultima luna",I35,IF(AND(I35&gt;0,J35=0),I35,0))</f>
        <v>266.05</v>
      </c>
    </row>
    <row r="36" spans="7:12">
      <c r="G36" s="33">
        <v>2014</v>
      </c>
      <c r="H36" s="3" t="s">
        <v>8</v>
      </c>
      <c r="I36" s="54">
        <f>IF(AND($D$3=G36,$D$4=H36),'Plata retroactiva'!I61,IF(I35&gt;0,'Plata retroactiva'!I61,0))</f>
        <v>266.05</v>
      </c>
      <c r="J36" s="54">
        <f>IF(AND($E$3=G36,$E$4=H36),'Plata retroactiva'!I61,IF(J35&gt;0,'Plata retroactiva'!I61,0))</f>
        <v>0</v>
      </c>
      <c r="K36" t="str">
        <f t="shared" si="0"/>
        <v/>
      </c>
      <c r="L36" s="54">
        <f>IF(K36="ultima luna",I36,IF(AND(I36&gt;0,J36=0),I36,0))</f>
        <v>266.05</v>
      </c>
    </row>
    <row r="37" spans="7:12">
      <c r="G37" s="33">
        <v>2014</v>
      </c>
      <c r="H37" s="3" t="s">
        <v>40</v>
      </c>
      <c r="I37" s="54">
        <f>IF(AND($D$3=G37,$D$4=H37),'Plata retroactiva'!I62,IF(I36&gt;0,'Plata retroactiva'!I62,0))</f>
        <v>266.05</v>
      </c>
      <c r="J37" s="54">
        <f>IF(AND($E$3=G37,$E$4=H37),'Plata retroactiva'!I62,IF(J36&gt;0,'Plata retroactiva'!I62,0))</f>
        <v>0</v>
      </c>
      <c r="K37" t="str">
        <f t="shared" si="0"/>
        <v/>
      </c>
      <c r="L37" s="54">
        <f>IF(K37="ultima luna",I37,IF(AND(I37&gt;0,J37=0),I37,0))</f>
        <v>266.05</v>
      </c>
    </row>
    <row r="38" spans="7:12">
      <c r="G38" s="33">
        <v>2014</v>
      </c>
      <c r="H38" s="3" t="s">
        <v>10</v>
      </c>
      <c r="I38" s="54">
        <f>IF(AND($D$3=G38,$D$4=H38),'Plata retroactiva'!I63,IF(I37&gt;0,'Plata retroactiva'!I63,0))</f>
        <v>266.05</v>
      </c>
      <c r="J38" s="54">
        <f>IF(AND($E$3=G38,$E$4=H38),'Plata retroactiva'!I63,IF(J37&gt;0,'Plata retroactiva'!I63,0))</f>
        <v>0</v>
      </c>
      <c r="K38" t="str">
        <f t="shared" si="0"/>
        <v/>
      </c>
      <c r="L38" s="54">
        <f>IF(K38="ultima luna",I38,IF(AND(I38&gt;0,J38=0),I38,0))</f>
        <v>266.05</v>
      </c>
    </row>
    <row r="39" spans="7:12">
      <c r="G39" s="33">
        <v>2014</v>
      </c>
      <c r="H39" s="3" t="s">
        <v>11</v>
      </c>
      <c r="I39" s="54">
        <f>IF(AND($D$3=G39,$D$4=H39),'Plata retroactiva'!I64,IF(I38&gt;0,'Plata retroactiva'!I64,0))</f>
        <v>281.7</v>
      </c>
      <c r="J39" s="54">
        <f>IF(AND($E$3=G39,$E$4=H39),'Plata retroactiva'!I64,IF(J38&gt;0,'Plata retroactiva'!I64,0))</f>
        <v>0</v>
      </c>
      <c r="K39" t="str">
        <f t="shared" si="0"/>
        <v/>
      </c>
      <c r="L39" s="54">
        <f>IF(K39="ultima luna",I39,IF(AND(I39&gt;0,J39=0),I39,0))</f>
        <v>281.7</v>
      </c>
    </row>
    <row r="40" spans="7:12">
      <c r="G40" s="33">
        <v>2014</v>
      </c>
      <c r="H40" s="3" t="s">
        <v>12</v>
      </c>
      <c r="I40" s="54">
        <f>IF(AND($D$3=G40,$D$4=H40),'Plata retroactiva'!I65,IF(I39&gt;0,'Plata retroactiva'!I65,0))</f>
        <v>281.7</v>
      </c>
      <c r="J40" s="54">
        <f>IF(AND($E$3=G40,$E$4=H40),'Plata retroactiva'!I65,IF(J39&gt;0,'Plata retroactiva'!I65,0))</f>
        <v>0</v>
      </c>
      <c r="K40" t="str">
        <f t="shared" si="0"/>
        <v/>
      </c>
      <c r="L40" s="54">
        <f>IF(K40="ultima luna",I40,IF(AND(I40&gt;0,J40=0),I40,0))</f>
        <v>281.7</v>
      </c>
    </row>
    <row r="41" spans="7:12">
      <c r="G41" s="33">
        <v>2014</v>
      </c>
      <c r="H41" s="3" t="s">
        <v>13</v>
      </c>
      <c r="I41" s="54">
        <f>IF(AND($D$3=G41,$D$4=H41),'Plata retroactiva'!I66,IF(I40&gt;0,'Plata retroactiva'!I66,0))</f>
        <v>281.7</v>
      </c>
      <c r="J41" s="54">
        <f>IF(AND($E$3=G41,$E$4=H41),'Plata retroactiva'!I66,IF(J40&gt;0,'Plata retroactiva'!I66,0))</f>
        <v>0</v>
      </c>
      <c r="K41" t="str">
        <f t="shared" si="0"/>
        <v/>
      </c>
      <c r="L41" s="54">
        <f>IF(K41="ultima luna",I41,IF(AND(I41&gt;0,J41=0),I41,0))</f>
        <v>281.7</v>
      </c>
    </row>
    <row r="42" spans="7:12">
      <c r="G42" s="33">
        <v>2014</v>
      </c>
      <c r="H42" s="3" t="s">
        <v>2</v>
      </c>
      <c r="I42" s="54">
        <f>IF(AND($D$3=G42,$D$4=H42),'Plata retroactiva'!I67,IF(I41&gt;0,'Plata retroactiva'!I67,0))</f>
        <v>236.70000000000002</v>
      </c>
      <c r="J42" s="54">
        <f>IF(AND($E$3=G42,$E$4=H42),'Plata retroactiva'!I67,IF(J41&gt;0,'Plata retroactiva'!I67,0))</f>
        <v>0</v>
      </c>
      <c r="K42" t="str">
        <f t="shared" si="0"/>
        <v/>
      </c>
      <c r="L42" s="54">
        <f>IF(K42="ultima luna",I42,IF(AND(I42&gt;0,J42=0),I42,0))</f>
        <v>236.70000000000002</v>
      </c>
    </row>
    <row r="43" spans="7:12">
      <c r="G43" s="33">
        <v>2014</v>
      </c>
      <c r="H43" s="3" t="s">
        <v>3</v>
      </c>
      <c r="I43" s="54">
        <f>IF(AND($D$3=G43,$D$4=H43),'Plata retroactiva'!I68,IF(I42&gt;0,'Plata retroactiva'!I68,0))</f>
        <v>236.70000000000002</v>
      </c>
      <c r="J43" s="54">
        <f>IF(AND($E$3=G43,$E$4=H43),'Plata retroactiva'!I68,IF(J42&gt;0,'Plata retroactiva'!I68,0))</f>
        <v>0</v>
      </c>
      <c r="K43" t="str">
        <f t="shared" si="0"/>
        <v/>
      </c>
      <c r="L43" s="54">
        <f>IF(K43="ultima luna",I43,IF(AND(I43&gt;0,J43=0),I43,0))</f>
        <v>236.70000000000002</v>
      </c>
    </row>
    <row r="44" spans="7:12">
      <c r="G44" s="33">
        <v>2014</v>
      </c>
      <c r="H44" s="3" t="s">
        <v>4</v>
      </c>
      <c r="I44" s="54">
        <f>IF(AND($D$3=G44,$D$4=H44),'Plata retroactiva'!I69,IF(I43&gt;0,'Plata retroactiva'!I69,0))</f>
        <v>236.70000000000002</v>
      </c>
      <c r="J44" s="54">
        <f>IF(AND($E$3=G44,$E$4=H44),'Plata retroactiva'!I69,IF(J43&gt;0,'Plata retroactiva'!I69,0))</f>
        <v>0</v>
      </c>
      <c r="K44" t="str">
        <f t="shared" si="0"/>
        <v/>
      </c>
      <c r="L44" s="54">
        <f>IF(K44="ultima luna",I44,IF(AND(I44&gt;0,J44=0),I44,0))</f>
        <v>236.70000000000002</v>
      </c>
    </row>
    <row r="45" spans="7:12">
      <c r="G45" s="33">
        <v>2015</v>
      </c>
      <c r="H45" s="3" t="s">
        <v>5</v>
      </c>
      <c r="I45" s="54">
        <f>IF(AND($D$3=G45,$D$4=H45),'Plata retroactiva'!I70,IF(I44&gt;0,'Plata retroactiva'!I70,0))</f>
        <v>256.42500000000001</v>
      </c>
      <c r="J45" s="54">
        <f>IF(AND($E$3=G45,$E$4=H45),'Plata retroactiva'!I70,IF(J44&gt;0,'Plata retroactiva'!I70,0))</f>
        <v>0</v>
      </c>
      <c r="K45" t="str">
        <f t="shared" si="0"/>
        <v/>
      </c>
      <c r="L45" s="54">
        <f>IF(K45="ultima luna",I45,IF(AND(I45&gt;0,J45=0),I45,0))</f>
        <v>256.42500000000001</v>
      </c>
    </row>
    <row r="46" spans="7:12">
      <c r="G46" s="33">
        <v>2015</v>
      </c>
      <c r="H46" s="3" t="s">
        <v>6</v>
      </c>
      <c r="I46" s="54">
        <f>IF(AND($D$3=G46,$D$4=H46),'Plata retroactiva'!I71,IF(I45&gt;0,'Plata retroactiva'!I71,0))</f>
        <v>256.42500000000001</v>
      </c>
      <c r="J46" s="54">
        <f>IF(AND($E$3=G46,$E$4=H46),'Plata retroactiva'!I71,IF(J45&gt;0,'Plata retroactiva'!I71,0))</f>
        <v>0</v>
      </c>
      <c r="K46" t="str">
        <f t="shared" si="0"/>
        <v/>
      </c>
      <c r="L46" s="54">
        <f>IF(K46="ultima luna",I46,IF(AND(I46&gt;0,J46=0),I46,0))</f>
        <v>256.42500000000001</v>
      </c>
    </row>
    <row r="47" spans="7:12">
      <c r="G47" s="33">
        <v>2015</v>
      </c>
      <c r="H47" s="3" t="s">
        <v>7</v>
      </c>
      <c r="I47" s="54">
        <f>IF(AND($D$3=G47,$D$4=H47),'Plata retroactiva'!I72,IF(I46&gt;0,'Plata retroactiva'!I72,0))</f>
        <v>256.42500000000001</v>
      </c>
      <c r="J47" s="54">
        <f>IF(AND($E$3=G47,$E$4=H47),'Plata retroactiva'!I72,IF(J46&gt;0,'Plata retroactiva'!I72,0))</f>
        <v>0</v>
      </c>
      <c r="K47" t="str">
        <f t="shared" si="0"/>
        <v/>
      </c>
      <c r="L47" s="54">
        <f>IF(K47="ultima luna",I47,IF(AND(I47&gt;0,J47=0),I47,0))</f>
        <v>256.42500000000001</v>
      </c>
    </row>
    <row r="48" spans="7:12">
      <c r="G48" s="33">
        <v>2015</v>
      </c>
      <c r="H48" s="3" t="s">
        <v>8</v>
      </c>
      <c r="I48" s="54">
        <f>IF(AND($D$3=G48,$D$4=H48),'Plata retroactiva'!I73,IF(I47&gt;0,'Plata retroactiva'!I73,0))</f>
        <v>256.42500000000001</v>
      </c>
      <c r="J48" s="54">
        <f>IF(AND($E$3=G48,$E$4=H48),'Plata retroactiva'!I73,IF(J47&gt;0,'Plata retroactiva'!I73,0))</f>
        <v>0</v>
      </c>
      <c r="K48" t="str">
        <f t="shared" si="0"/>
        <v/>
      </c>
      <c r="L48" s="54">
        <f>IF(K48="ultima luna",I48,IF(AND(I48&gt;0,J48=0),I48,0))</f>
        <v>256.42500000000001</v>
      </c>
    </row>
    <row r="49" spans="7:12">
      <c r="G49" s="33">
        <v>2015</v>
      </c>
      <c r="H49" s="3" t="s">
        <v>40</v>
      </c>
      <c r="I49" s="54">
        <f>IF(AND($D$3=G49,$D$4=H49),'Plata retroactiva'!I74,IF(I48&gt;0,'Plata retroactiva'!I74,0))</f>
        <v>256.42500000000001</v>
      </c>
      <c r="J49" s="54">
        <f>IF(AND($E$3=G49,$E$4=H49),'Plata retroactiva'!I74,IF(J48&gt;0,'Plata retroactiva'!I74,0))</f>
        <v>0</v>
      </c>
      <c r="K49" t="str">
        <f t="shared" si="0"/>
        <v/>
      </c>
      <c r="L49" s="54">
        <f>IF(K49="ultima luna",I49,IF(AND(I49&gt;0,J49=0),I49,0))</f>
        <v>256.42500000000001</v>
      </c>
    </row>
    <row r="50" spans="7:12">
      <c r="G50" s="33">
        <v>2015</v>
      </c>
      <c r="H50" s="3" t="s">
        <v>10</v>
      </c>
      <c r="I50" s="54">
        <f>IF(AND($D$3=G50,$D$4=H50),'Plata retroactiva'!I75,IF(I49&gt;0,'Plata retroactiva'!I75,0))</f>
        <v>256.42500000000001</v>
      </c>
      <c r="J50" s="54">
        <f>IF(AND($E$3=G50,$E$4=H50),'Plata retroactiva'!I75,IF(J49&gt;0,'Plata retroactiva'!I75,0))</f>
        <v>0</v>
      </c>
      <c r="K50" t="str">
        <f t="shared" si="0"/>
        <v/>
      </c>
      <c r="L50" s="54">
        <f>IF(K50="ultima luna",I50,IF(AND(I50&gt;0,J50=0),I50,0))</f>
        <v>256.42500000000001</v>
      </c>
    </row>
    <row r="51" spans="7:12">
      <c r="G51" s="33">
        <v>2015</v>
      </c>
      <c r="H51" s="3" t="s">
        <v>11</v>
      </c>
      <c r="I51" s="54">
        <f>IF(AND($D$3=G51,$D$4=H51),'Plata retroactiva'!I76,IF(I50&gt;0,'Plata retroactiva'!I76,0))</f>
        <v>276.15000000000003</v>
      </c>
      <c r="J51" s="54">
        <f>IF(AND($E$3=G51,$E$4=H51),'Plata retroactiva'!I76,IF(J50&gt;0,'Plata retroactiva'!I76,0))</f>
        <v>0</v>
      </c>
      <c r="K51" t="str">
        <f t="shared" si="0"/>
        <v/>
      </c>
      <c r="L51" s="54">
        <f>IF(K51="ultima luna",I51,IF(AND(I51&gt;0,J51=0),I51,0))</f>
        <v>276.15000000000003</v>
      </c>
    </row>
    <row r="52" spans="7:12">
      <c r="G52" s="33">
        <v>2015</v>
      </c>
      <c r="H52" s="3" t="s">
        <v>12</v>
      </c>
      <c r="I52" s="54">
        <f>IF(AND($D$3=G52,$D$4=H52),'Plata retroactiva'!I77,IF(I51&gt;0,'Plata retroactiva'!I77,0))</f>
        <v>276.15000000000003</v>
      </c>
      <c r="J52" s="54">
        <f>IF(AND($E$3=G52,$E$4=H52),'Plata retroactiva'!I77,IF(J51&gt;0,'Plata retroactiva'!I77,0))</f>
        <v>0</v>
      </c>
      <c r="K52" t="str">
        <f t="shared" si="0"/>
        <v/>
      </c>
      <c r="L52" s="54">
        <f>IF(K52="ultima luna",I52,IF(AND(I52&gt;0,J52=0),I52,0))</f>
        <v>276.15000000000003</v>
      </c>
    </row>
    <row r="53" spans="7:12">
      <c r="G53" s="33">
        <v>2015</v>
      </c>
      <c r="H53" s="3" t="s">
        <v>13</v>
      </c>
      <c r="I53" s="54">
        <f>IF(AND($D$3=G53,$D$4=H53),'Plata retroactiva'!I78,IF(I52&gt;0,'Plata retroactiva'!I78,0))</f>
        <v>276.15000000000003</v>
      </c>
      <c r="J53" s="54">
        <f>IF(AND($E$3=G53,$E$4=H53),'Plata retroactiva'!I78,IF(J52&gt;0,'Plata retroactiva'!I78,0))</f>
        <v>0</v>
      </c>
      <c r="K53" t="str">
        <f t="shared" si="0"/>
        <v/>
      </c>
      <c r="L53" s="54">
        <f>IF(K53="ultima luna",I53,IF(AND(I53&gt;0,J53=0),I53,0))</f>
        <v>276.15000000000003</v>
      </c>
    </row>
    <row r="54" spans="7:12">
      <c r="G54" s="33">
        <v>2015</v>
      </c>
      <c r="H54" s="3" t="s">
        <v>2</v>
      </c>
      <c r="I54" s="54">
        <f>IF(AND($D$3=G54,$D$4=H54),'Plata retroactiva'!I79,IF(I53&gt;0,'Plata retroactiva'!I79,0))</f>
        <v>276.15000000000003</v>
      </c>
      <c r="J54" s="54">
        <f>IF(AND($E$3=G54,$E$4=H54),'Plata retroactiva'!I79,IF(J53&gt;0,'Plata retroactiva'!I79,0))</f>
        <v>0</v>
      </c>
      <c r="K54" t="str">
        <f t="shared" si="0"/>
        <v/>
      </c>
      <c r="L54" s="54">
        <f>IF(K54="ultima luna",I54,IF(AND(I54&gt;0,J54=0),I54,0))</f>
        <v>276.15000000000003</v>
      </c>
    </row>
    <row r="55" spans="7:12">
      <c r="G55" s="33">
        <v>2015</v>
      </c>
      <c r="H55" s="3" t="s">
        <v>3</v>
      </c>
      <c r="I55" s="54">
        <f>IF(AND($D$3=G55,$D$4=H55),'Plata retroactiva'!I80,IF(I54&gt;0,'Plata retroactiva'!I80,0))</f>
        <v>276.15000000000003</v>
      </c>
      <c r="J55" s="54">
        <f>IF(AND($E$3=G55,$E$4=H55),'Plata retroactiva'!I80,IF(J54&gt;0,'Plata retroactiva'!I80,0))</f>
        <v>0</v>
      </c>
      <c r="K55" t="str">
        <f t="shared" si="0"/>
        <v/>
      </c>
      <c r="L55" s="54">
        <f>IF(K55="ultima luna",I55,IF(AND(I55&gt;0,J55=0),I55,0))</f>
        <v>276.15000000000003</v>
      </c>
    </row>
    <row r="56" spans="7:12">
      <c r="G56" s="33">
        <v>2015</v>
      </c>
      <c r="H56" s="3" t="s">
        <v>4</v>
      </c>
      <c r="I56" s="54">
        <f>IF(AND($D$3=G56,$D$4=H56),'Plata retroactiva'!I81,IF(I55&gt;0,'Plata retroactiva'!I81,0))</f>
        <v>276.15000000000003</v>
      </c>
      <c r="J56" s="54">
        <f>IF(AND($E$3=G56,$E$4=H56),'Plata retroactiva'!I81,IF(J55&gt;0,'Plata retroactiva'!I81,0))</f>
        <v>0</v>
      </c>
      <c r="K56" t="str">
        <f t="shared" si="0"/>
        <v/>
      </c>
      <c r="L56" s="54">
        <f>IF(K56="ultima luna",I56,IF(AND(I56&gt;0,J56=0),I56,0))</f>
        <v>276.15000000000003</v>
      </c>
    </row>
    <row r="57" spans="7:12">
      <c r="G57" s="33">
        <v>2016</v>
      </c>
      <c r="H57" s="3" t="s">
        <v>5</v>
      </c>
      <c r="I57" s="54">
        <f>IF(AND($D$3=G57,$D$4=H57),'Plata retroactiva'!I82,IF(I56&gt;0,'Plata retroactiva'!I82,0))</f>
        <v>276.15000000000003</v>
      </c>
      <c r="J57" s="54">
        <f>IF(AND($E$3=G57,$E$4=H57),'Plata retroactiva'!I82,IF(J56&gt;0,'Plata retroactiva'!I82,0))</f>
        <v>0</v>
      </c>
      <c r="K57" t="str">
        <f t="shared" si="0"/>
        <v/>
      </c>
      <c r="L57" s="54">
        <f>IF(K57="ultima luna",I57,IF(AND(I57&gt;0,J57=0),I57,0))</f>
        <v>276.15000000000003</v>
      </c>
    </row>
    <row r="58" spans="7:12">
      <c r="G58" s="33">
        <v>2016</v>
      </c>
      <c r="H58" s="3" t="s">
        <v>6</v>
      </c>
      <c r="I58" s="54">
        <f>IF(AND($D$3=G58,$D$4=H58),'Plata retroactiva'!I83,IF(I57&gt;0,'Plata retroactiva'!I83,0))</f>
        <v>276.15000000000003</v>
      </c>
      <c r="J58" s="54">
        <f>IF(AND($E$3=G58,$E$4=H58),'Plata retroactiva'!I83,IF(J57&gt;0,'Plata retroactiva'!I83,0))</f>
        <v>0</v>
      </c>
      <c r="K58" t="str">
        <f t="shared" si="0"/>
        <v/>
      </c>
      <c r="L58" s="54">
        <f>IF(K58="ultima luna",I58,IF(AND(I58&gt;0,J58=0),I58,0))</f>
        <v>276.15000000000003</v>
      </c>
    </row>
    <row r="59" spans="7:12">
      <c r="G59" s="33">
        <v>2016</v>
      </c>
      <c r="H59" s="3" t="s">
        <v>7</v>
      </c>
      <c r="I59" s="54">
        <f>IF(AND($D$3=G59,$D$4=H59),'Plata retroactiva'!I84,IF(I58&gt;0,'Plata retroactiva'!I84,0))</f>
        <v>276.15000000000003</v>
      </c>
      <c r="J59" s="54">
        <f>IF(AND($E$3=G59,$E$4=H59),'Plata retroactiva'!I84,IF(J58&gt;0,'Plata retroactiva'!I84,0))</f>
        <v>0</v>
      </c>
      <c r="K59" t="str">
        <f t="shared" si="0"/>
        <v/>
      </c>
      <c r="L59" s="54">
        <f>IF(K59="ultima luna",I59,IF(AND(I59&gt;0,J59=0),I59,0))</f>
        <v>276.15000000000003</v>
      </c>
    </row>
    <row r="60" spans="7:12">
      <c r="G60" s="33">
        <v>2016</v>
      </c>
      <c r="H60" s="3" t="s">
        <v>8</v>
      </c>
      <c r="I60" s="54">
        <f>IF(AND($D$3=G60,$D$4=H60),'Plata retroactiva'!I85,IF(I59&gt;0,'Plata retroactiva'!I85,0))</f>
        <v>276.15000000000003</v>
      </c>
      <c r="J60" s="54">
        <f>IF(AND($E$3=G60,$E$4=H60),'Plata retroactiva'!I85,IF(J59&gt;0,'Plata retroactiva'!I85,0))</f>
        <v>0</v>
      </c>
      <c r="K60" t="str">
        <f t="shared" si="0"/>
        <v/>
      </c>
      <c r="L60" s="54">
        <f>IF(K60="ultima luna",I60,IF(AND(I60&gt;0,J60=0),I60,0))</f>
        <v>276.15000000000003</v>
      </c>
    </row>
    <row r="61" spans="7:12">
      <c r="G61" s="33">
        <v>2016</v>
      </c>
      <c r="H61" s="3" t="s">
        <v>40</v>
      </c>
      <c r="I61" s="54">
        <f>IF(AND($D$3=G61,$D$4=H61),'Plata retroactiva'!I86,IF(I60&gt;0,'Plata retroactiva'!I86,0))</f>
        <v>328.75</v>
      </c>
      <c r="J61" s="54">
        <f>IF(AND($E$3=G61,$E$4=H61),'Plata retroactiva'!I86,IF(J60&gt;0,'Plata retroactiva'!I86,0))</f>
        <v>0</v>
      </c>
      <c r="K61" t="str">
        <f t="shared" si="0"/>
        <v/>
      </c>
      <c r="L61" s="54">
        <f>IF(K61="ultima luna",I61,IF(AND(I61&gt;0,J61=0),I61,0))</f>
        <v>328.75</v>
      </c>
    </row>
    <row r="62" spans="7:12">
      <c r="G62" s="33">
        <v>2016</v>
      </c>
      <c r="H62" s="3" t="s">
        <v>10</v>
      </c>
      <c r="I62" s="54">
        <f>IF(AND($D$3=G62,$D$4=H62),'Plata retroactiva'!I87,IF(I61&gt;0,'Plata retroactiva'!I87,0))</f>
        <v>328.75</v>
      </c>
      <c r="J62" s="54">
        <f>IF(AND($E$3=G62,$E$4=H62),'Plata retroactiva'!I87,IF(J61&gt;0,'Plata retroactiva'!I87,0))</f>
        <v>0</v>
      </c>
      <c r="K62" t="str">
        <f t="shared" si="0"/>
        <v/>
      </c>
      <c r="L62" s="54">
        <f>IF(K62="ultima luna",I62,IF(AND(I62&gt;0,J62=0),I62,0))</f>
        <v>328.75</v>
      </c>
    </row>
    <row r="63" spans="7:12">
      <c r="G63" s="33">
        <v>2016</v>
      </c>
      <c r="H63" s="3" t="s">
        <v>11</v>
      </c>
      <c r="I63" s="54">
        <f>IF(AND($D$3=G63,$D$4=H63),'Plata retroactiva'!I88,IF(I62&gt;0,'Plata retroactiva'!I88,0))</f>
        <v>328.75</v>
      </c>
      <c r="J63" s="54">
        <f>IF(AND($E$3=G63,$E$4=H63),'Plata retroactiva'!I88,IF(J62&gt;0,'Plata retroactiva'!I88,0))</f>
        <v>0</v>
      </c>
      <c r="K63" t="str">
        <f t="shared" si="0"/>
        <v/>
      </c>
      <c r="L63" s="54">
        <f>IF(K63="ultima luna",I63,IF(AND(I63&gt;0,J63=0),I63,0))</f>
        <v>328.75</v>
      </c>
    </row>
    <row r="64" spans="7:12">
      <c r="G64" s="33">
        <v>2016</v>
      </c>
      <c r="H64" s="3" t="s">
        <v>12</v>
      </c>
      <c r="I64" s="54">
        <f>IF(AND($D$3=G64,$D$4=H64),'Plata retroactiva'!I89,IF(I63&gt;0,'Plata retroactiva'!I89,0))</f>
        <v>328.75</v>
      </c>
      <c r="J64" s="54">
        <f>IF(AND($E$3=G64,$E$4=H64),'Plata retroactiva'!I89,IF(J63&gt;0,'Plata retroactiva'!I89,0))</f>
        <v>0</v>
      </c>
      <c r="K64" t="str">
        <f t="shared" si="0"/>
        <v/>
      </c>
      <c r="L64" s="54">
        <f>IF(K64="ultima luna",I64,IF(AND(I64&gt;0,J64=0),I64,0))</f>
        <v>328.75</v>
      </c>
    </row>
    <row r="65" spans="7:12">
      <c r="G65" s="33">
        <v>2016</v>
      </c>
      <c r="H65" s="3" t="s">
        <v>13</v>
      </c>
      <c r="I65" s="54">
        <f>IF(AND($D$3=G65,$D$4=H65),'Plata retroactiva'!I90,IF(I64&gt;0,'Plata retroactiva'!I90,0))</f>
        <v>328.75</v>
      </c>
      <c r="J65" s="54">
        <f>IF(AND($E$3=G65,$E$4=H65),'Plata retroactiva'!I90,IF(J64&gt;0,'Plata retroactiva'!I90,0))</f>
        <v>0</v>
      </c>
      <c r="K65" t="str">
        <f t="shared" si="0"/>
        <v/>
      </c>
      <c r="L65" s="54">
        <f>IF(K65="ultima luna",I65,IF(AND(I65&gt;0,J65=0),I65,0))</f>
        <v>328.75</v>
      </c>
    </row>
    <row r="66" spans="7:12">
      <c r="G66" s="33">
        <v>2016</v>
      </c>
      <c r="H66" s="3" t="s">
        <v>2</v>
      </c>
      <c r="I66" s="54">
        <f>IF(AND($D$3=G66,$D$4=H66),'Plata retroactiva'!I91,IF(I65&gt;0,'Plata retroactiva'!I91,0))</f>
        <v>328.75</v>
      </c>
      <c r="J66" s="54">
        <f>IF(AND($E$3=G66,$E$4=H66),'Plata retroactiva'!I91,IF(J65&gt;0,'Plata retroactiva'!I91,0))</f>
        <v>0</v>
      </c>
      <c r="K66" t="str">
        <f t="shared" si="0"/>
        <v/>
      </c>
      <c r="L66" s="54">
        <f>IF(K66="ultima luna",I66,IF(AND(I66&gt;0,J66=0),I66,0))</f>
        <v>328.75</v>
      </c>
    </row>
    <row r="67" spans="7:12">
      <c r="G67" s="33">
        <v>2016</v>
      </c>
      <c r="H67" s="3" t="s">
        <v>3</v>
      </c>
      <c r="I67" s="54">
        <f>IF(AND($D$3=G67,$D$4=H67),'Plata retroactiva'!I92,IF(I66&gt;0,'Plata retroactiva'!I92,0))</f>
        <v>328.75</v>
      </c>
      <c r="J67" s="54">
        <f>IF(AND($E$3=G67,$E$4=H67),'Plata retroactiva'!I92,IF(J66&gt;0,'Plata retroactiva'!I92,0))</f>
        <v>0</v>
      </c>
      <c r="K67" t="str">
        <f t="shared" si="0"/>
        <v/>
      </c>
      <c r="L67" s="54">
        <f>IF(K67="ultima luna",I67,IF(AND(I67&gt;0,J67=0),I67,0))</f>
        <v>328.75</v>
      </c>
    </row>
    <row r="68" spans="7:12">
      <c r="G68" s="33">
        <v>2016</v>
      </c>
      <c r="H68" s="3" t="s">
        <v>4</v>
      </c>
      <c r="I68" s="54">
        <f>IF(AND($D$3=G68,$D$4=H68),'Plata retroactiva'!I93,IF(I67&gt;0,'Plata retroactiva'!I93,0))</f>
        <v>328.75</v>
      </c>
      <c r="J68" s="54">
        <f>IF(AND($E$3=G68,$E$4=H68),'Plata retroactiva'!I93,IF(J67&gt;0,'Plata retroactiva'!I93,0))</f>
        <v>0</v>
      </c>
      <c r="K68" t="str">
        <f t="shared" si="0"/>
        <v/>
      </c>
      <c r="L68" s="54">
        <f>IF(K68="ultima luna",I68,IF(AND(I68&gt;0,J68=0),I68,0))</f>
        <v>328.75</v>
      </c>
    </row>
    <row r="69" spans="7:12">
      <c r="G69" s="33">
        <v>2017</v>
      </c>
      <c r="H69" s="3" t="s">
        <v>5</v>
      </c>
      <c r="I69" s="54">
        <f>IF(AND($D$3=G69,$D$4=H69),'Plata retroactiva'!I94,IF(I68&gt;0,'Plata retroactiva'!I94,0))</f>
        <v>328.75</v>
      </c>
      <c r="J69" s="54">
        <f>IF(AND($E$3=G69,$E$4=H69),'Plata retroactiva'!I94,IF(J68&gt;0,'Plata retroactiva'!I94,0))</f>
        <v>0</v>
      </c>
      <c r="K69" t="str">
        <f t="shared" si="0"/>
        <v/>
      </c>
      <c r="L69" s="54">
        <f>IF(K69="ultima luna",I69,IF(AND(I69&gt;0,J69=0),I69,0))</f>
        <v>328.75</v>
      </c>
    </row>
    <row r="70" spans="7:12">
      <c r="G70" s="33">
        <v>2017</v>
      </c>
      <c r="H70" s="3" t="s">
        <v>6</v>
      </c>
      <c r="I70" s="54">
        <f>IF(AND($D$3=G70,$D$4=H70),'Plata retroactiva'!I95,IF(I69&gt;0,'Plata retroactiva'!I95,0))</f>
        <v>381.35</v>
      </c>
      <c r="J70" s="54">
        <f>IF(AND($E$3=G70,$E$4=H70),'Plata retroactiva'!I95,IF(J69&gt;0,'Plata retroactiva'!I95,0))</f>
        <v>0</v>
      </c>
      <c r="K70" t="str">
        <f t="shared" si="0"/>
        <v/>
      </c>
      <c r="L70" s="54">
        <f>IF(K70="ultima luna",I70,IF(AND(I70&gt;0,J70=0),I70,0))</f>
        <v>381.35</v>
      </c>
    </row>
    <row r="71" spans="7:12">
      <c r="G71" s="33">
        <v>2017</v>
      </c>
      <c r="H71" s="3" t="s">
        <v>7</v>
      </c>
      <c r="I71" s="54">
        <f>IF(AND($D$3=G71,$D$4=H71),'Plata retroactiva'!I96,IF(I70&gt;0,'Plata retroactiva'!I96,0))</f>
        <v>381.35</v>
      </c>
      <c r="J71" s="54">
        <f>IF(AND($E$3=G71,$E$4=H71),'Plata retroactiva'!I96,IF(J70&gt;0,'Plata retroactiva'!I96,0))</f>
        <v>0</v>
      </c>
      <c r="K71" t="str">
        <f t="shared" ref="K71:K80" si="1">IF(AND($E$3=G71,$E$4=H71),"ultima luna","")</f>
        <v/>
      </c>
      <c r="L71" s="54">
        <f>IF(K71="ultima luna",I71,IF(AND(I71&gt;0,J71=0),I71,0))</f>
        <v>381.35</v>
      </c>
    </row>
    <row r="72" spans="7:12">
      <c r="G72" s="33">
        <v>2017</v>
      </c>
      <c r="H72" s="3" t="s">
        <v>8</v>
      </c>
      <c r="I72" s="54">
        <f>IF(AND($D$3=G72,$D$4=H72),'Plata retroactiva'!I97,IF(I71&gt;0,'Plata retroactiva'!I97,0))</f>
        <v>381.35</v>
      </c>
      <c r="J72" s="54">
        <f>IF(AND($E$3=G72,$E$4=H72),'Plata retroactiva'!I97,IF(J71&gt;0,'Plata retroactiva'!I97,0))</f>
        <v>0</v>
      </c>
      <c r="K72" t="str">
        <f t="shared" si="1"/>
        <v/>
      </c>
      <c r="L72" s="54">
        <f>IF(K72="ultima luna",I72,IF(AND(I72&gt;0,J72=0),I72,0))</f>
        <v>381.35</v>
      </c>
    </row>
    <row r="73" spans="7:12">
      <c r="G73" s="33">
        <v>2017</v>
      </c>
      <c r="H73" s="3" t="s">
        <v>40</v>
      </c>
      <c r="I73" s="54">
        <f>IF(AND($D$3=G73,$D$4=H73),'Plata retroactiva'!I98,IF(I72&gt;0,'Plata retroactiva'!I98,0))</f>
        <v>381.35</v>
      </c>
      <c r="J73" s="54">
        <f>IF(AND($E$3=G73,$E$4=H73),'Plata retroactiva'!I98,IF(J72&gt;0,'Plata retroactiva'!I98,0))</f>
        <v>0</v>
      </c>
      <c r="K73" t="str">
        <f t="shared" si="1"/>
        <v/>
      </c>
      <c r="L73" s="54">
        <f>IF(K73="ultima luna",I73,IF(AND(I73&gt;0,J73=0),I73,0))</f>
        <v>381.35</v>
      </c>
    </row>
    <row r="74" spans="7:12">
      <c r="G74" s="33">
        <v>2017</v>
      </c>
      <c r="H74" s="3" t="s">
        <v>10</v>
      </c>
      <c r="I74" s="54">
        <f>IF(AND($D$3=G74,$D$4=H74),'Plata retroactiva'!I99,IF(I73&gt;0,'Plata retroactiva'!I99,0))</f>
        <v>381.35</v>
      </c>
      <c r="J74" s="54">
        <f>IF(AND($E$3=G74,$E$4=H74),'Plata retroactiva'!I99,IF(J73&gt;0,'Plata retroactiva'!I99,0))</f>
        <v>0</v>
      </c>
      <c r="K74" t="str">
        <f t="shared" si="1"/>
        <v/>
      </c>
      <c r="L74" s="54">
        <f>IF(K74="ultima luna",I74,IF(AND(I74&gt;0,J74=0),I74,0))</f>
        <v>381.35</v>
      </c>
    </row>
    <row r="75" spans="7:12">
      <c r="G75" s="33">
        <v>2017</v>
      </c>
      <c r="H75" s="3" t="s">
        <v>11</v>
      </c>
      <c r="I75" s="54">
        <f>IF(AND($D$3=G75,$D$4=H75),'Plata retroactiva'!I100,IF(I74&gt;0,'Plata retroactiva'!I100,0))</f>
        <v>381.35</v>
      </c>
      <c r="J75" s="6">
        <f>IF(AND($E$3=G75,$E$4=H75),'Plata retroactiva'!I100,IF(J74&gt;0,'Plata retroactiva'!I100,0))</f>
        <v>381.35</v>
      </c>
      <c r="K75" t="str">
        <f t="shared" si="1"/>
        <v>ultima luna</v>
      </c>
      <c r="L75" s="54">
        <f>IF(K75="ultima luna",I75,IF(AND(I75&gt;0,J75=0),I75,0))</f>
        <v>381.35</v>
      </c>
    </row>
    <row r="76" spans="7:12">
      <c r="G76" s="33">
        <v>2017</v>
      </c>
      <c r="H76" s="3" t="s">
        <v>12</v>
      </c>
      <c r="I76" s="54">
        <f>IF(AND($D$3=G76,$D$4=H76),'Plata retroactiva'!I101,IF(I75&gt;0,'Plata retroactiva'!I101,0))</f>
        <v>381.35</v>
      </c>
      <c r="J76" s="54">
        <f>IF(AND($E$3=G76,$E$4=H76),'Plata retroactiva'!I101,IF(J75&gt;0,'Plata retroactiva'!I101,0))</f>
        <v>381.35</v>
      </c>
      <c r="K76" t="str">
        <f t="shared" si="1"/>
        <v/>
      </c>
      <c r="L76" s="54">
        <f>IF(K76="ultima luna",I76,IF(AND(I76&gt;0,J76=0),I76,0))</f>
        <v>0</v>
      </c>
    </row>
    <row r="77" spans="7:12">
      <c r="G77" s="33">
        <v>2017</v>
      </c>
      <c r="H77" s="3" t="s">
        <v>13</v>
      </c>
      <c r="I77" s="54">
        <f>IF(AND($D$3=G77,$D$4=H77),'Plata retroactiva'!I102,IF(I76&gt;0,'Plata retroactiva'!I102,0))</f>
        <v>381.35</v>
      </c>
      <c r="J77" s="54">
        <f>IF(AND($E$3=G77,$E$4=H77),'Plata retroactiva'!I102,IF(J76&gt;0,'Plata retroactiva'!I102,0))</f>
        <v>381.35</v>
      </c>
      <c r="K77" t="str">
        <f t="shared" si="1"/>
        <v/>
      </c>
      <c r="L77" s="54">
        <f>IF(K77="ultima luna",I77,IF(AND(I77&gt;0,J77=0),I77,0))</f>
        <v>0</v>
      </c>
    </row>
    <row r="78" spans="7:12">
      <c r="G78" s="33">
        <v>2017</v>
      </c>
      <c r="H78" s="3" t="s">
        <v>2</v>
      </c>
      <c r="I78" s="54">
        <f>IF(AND($D$3=G78,$D$4=H78),'Plata retroactiva'!I103,IF(I77&gt;0,'Plata retroactiva'!I103,0))</f>
        <v>381.35</v>
      </c>
      <c r="J78" s="54">
        <f>IF(AND($E$3=G78,$E$4=H78),'Plata retroactiva'!I103,IF(J77&gt;0,'Plata retroactiva'!I103,0))</f>
        <v>381.35</v>
      </c>
      <c r="K78" t="str">
        <f t="shared" si="1"/>
        <v/>
      </c>
      <c r="L78" s="54">
        <f>IF(K78="ultima luna",I78,IF(AND(I78&gt;0,J78=0),I78,0))</f>
        <v>0</v>
      </c>
    </row>
    <row r="79" spans="7:12">
      <c r="G79" s="33">
        <v>2017</v>
      </c>
      <c r="H79" s="3" t="s">
        <v>3</v>
      </c>
      <c r="I79" s="54">
        <f>IF(AND($D$3=G79,$D$4=H79),'Plata retroactiva'!I104,IF(I78&gt;0,'Plata retroactiva'!I104,0))</f>
        <v>381.35</v>
      </c>
      <c r="J79" s="54">
        <f>IF(AND($E$3=G79,$E$4=H79),'Plata retroactiva'!I104,IF(J78&gt;0,'Plata retroactiva'!I104,0))</f>
        <v>381.35</v>
      </c>
      <c r="K79" t="str">
        <f t="shared" si="1"/>
        <v/>
      </c>
      <c r="L79" s="54">
        <f>IF(K79="ultima luna",I79,IF(AND(I79&gt;0,J79=0),I79,0))</f>
        <v>0</v>
      </c>
    </row>
    <row r="80" spans="7:12">
      <c r="G80" s="33">
        <v>2017</v>
      </c>
      <c r="H80" s="3" t="s">
        <v>4</v>
      </c>
      <c r="I80" s="54">
        <f>IF(AND($D$3=G80,$D$4=H80),'Plata retroactiva'!I105,IF(I79&gt;0,'Plata retroactiva'!I105,0))</f>
        <v>381.35</v>
      </c>
      <c r="J80" s="54">
        <f>IF(AND($E$3=G80,$E$4=H80),'Plata retroactiva'!I105,IF(J79&gt;0,'Plata retroactiva'!I105,0))</f>
        <v>381.35</v>
      </c>
      <c r="K80" t="str">
        <f t="shared" si="1"/>
        <v/>
      </c>
      <c r="L80" s="54">
        <f>IF(K80="ultima luna",I80,IF(AND(I80&gt;0,J80=0),I80,0))</f>
        <v>0</v>
      </c>
    </row>
  </sheetData>
  <mergeCells count="2"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Plata retroactiva</vt:lpstr>
      <vt:lpstr>baza de calcul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2018-01-23T16:12:18Z</dcterms:modified>
</cp:coreProperties>
</file>