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mpozit" sheetId="1" r:id="rId1"/>
  </sheets>
  <calcPr calcId="125725"/>
</workbook>
</file>

<file path=xl/calcChain.xml><?xml version="1.0" encoding="utf-8"?>
<calcChain xmlns="http://schemas.openxmlformats.org/spreadsheetml/2006/main">
  <c r="F14" i="1"/>
  <c r="F11"/>
  <c r="F10"/>
  <c r="F9"/>
  <c r="K19" l="1"/>
  <c r="K15"/>
  <c r="K13"/>
  <c r="K10"/>
  <c r="K9"/>
  <c r="K18" s="1"/>
  <c r="K21" s="1"/>
  <c r="F4"/>
  <c r="K12" l="1"/>
  <c r="F18" l="1"/>
  <c r="F19"/>
  <c r="F13"/>
  <c r="F20" s="1"/>
  <c r="F15" l="1"/>
  <c r="F21"/>
</calcChain>
</file>

<file path=xl/sharedStrings.xml><?xml version="1.0" encoding="utf-8"?>
<sst xmlns="http://schemas.openxmlformats.org/spreadsheetml/2006/main" count="23" uniqueCount="22">
  <si>
    <t>Impozitarea veniturilor salariale</t>
  </si>
  <si>
    <t>Suma brută încasată anual (lei):</t>
  </si>
  <si>
    <t xml:space="preserve">Suma brută încasată lunar (lei): </t>
  </si>
  <si>
    <t>Contribuție socială pentru pensii (CAS)</t>
  </si>
  <si>
    <t>Salariul brut lunar:</t>
  </si>
  <si>
    <t>Contribuție socială pentru sănătate (CASS)</t>
  </si>
  <si>
    <t>Deducere personală:</t>
  </si>
  <si>
    <t>Baza de impozitare:</t>
  </si>
  <si>
    <t>Impozitul pe veniturile salariale:</t>
  </si>
  <si>
    <t>Salariul net lunar:</t>
  </si>
  <si>
    <t>CAS anual:</t>
  </si>
  <si>
    <t>CASS anual:</t>
  </si>
  <si>
    <t>Impozit anual pe veniturile salariale</t>
  </si>
  <si>
    <t>Total costuri anuale:</t>
  </si>
  <si>
    <t>Impozit pe dividende:</t>
  </si>
  <si>
    <t>Costuri anuale ale firmei:</t>
  </si>
  <si>
    <t>Impozit pe veniturile microîntreprinderii:</t>
  </si>
  <si>
    <t>Impozit pe veniturile din dividende:</t>
  </si>
  <si>
    <t>Costuri anuale ale persoanei fizice:</t>
  </si>
  <si>
    <t>Plafon pentru impozitarea dividendelor:</t>
  </si>
  <si>
    <t>Dividende nete încasate de asociat:</t>
  </si>
  <si>
    <t>Impozitarea veniturilor salariale (calcul anual)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</si>
</sst>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4" fontId="0" fillId="3" borderId="1" xfId="0" applyNumberFormat="1" applyFill="1" applyBorder="1"/>
    <xf numFmtId="4" fontId="2" fillId="3" borderId="1" xfId="0" applyNumberFormat="1" applyFont="1" applyFill="1" applyBorder="1"/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9" fontId="0" fillId="2" borderId="1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2" borderId="1" xfId="0" applyNumberFormat="1" applyFont="1" applyFill="1" applyBorder="1"/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4" fontId="0" fillId="2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K23"/>
  <sheetViews>
    <sheetView tabSelected="1" workbookViewId="0">
      <selection activeCell="F3" sqref="F3"/>
    </sheetView>
  </sheetViews>
  <sheetFormatPr defaultColWidth="0" defaultRowHeight="15" zeroHeight="1"/>
  <cols>
    <col min="1" max="2" width="9.140625" style="1" customWidth="1"/>
    <col min="3" max="3" width="19.42578125" style="1" customWidth="1"/>
    <col min="4" max="4" width="19.140625" style="1" customWidth="1"/>
    <col min="5" max="5" width="10.85546875" style="1" customWidth="1"/>
    <col min="6" max="6" width="14.5703125" style="1" customWidth="1"/>
    <col min="7" max="7" width="9.140625" style="1" customWidth="1"/>
    <col min="8" max="8" width="19.85546875" style="1" customWidth="1"/>
    <col min="9" max="9" width="19.42578125" style="1" customWidth="1"/>
    <col min="10" max="10" width="8.28515625" style="1" customWidth="1"/>
    <col min="11" max="11" width="15.140625" style="1" customWidth="1"/>
    <col min="12" max="13" width="9.140625" style="1" customWidth="1"/>
    <col min="14" max="16384" width="9.140625" style="1" hidden="1"/>
  </cols>
  <sheetData>
    <row r="1" spans="3:11"/>
    <row r="2" spans="3:11"/>
    <row r="3" spans="3:11">
      <c r="C3" s="19" t="s">
        <v>1</v>
      </c>
      <c r="D3" s="19"/>
      <c r="E3" s="19"/>
      <c r="F3" s="5">
        <v>100000</v>
      </c>
    </row>
    <row r="4" spans="3:11">
      <c r="C4" s="19" t="s">
        <v>2</v>
      </c>
      <c r="D4" s="19"/>
      <c r="E4" s="19"/>
      <c r="F4" s="2">
        <f>F3/12</f>
        <v>8333.3333333333339</v>
      </c>
    </row>
    <row r="5" spans="3:11"/>
    <row r="6" spans="3:11"/>
    <row r="7" spans="3:11">
      <c r="C7" s="18" t="s">
        <v>0</v>
      </c>
      <c r="D7" s="18"/>
      <c r="E7" s="18"/>
      <c r="F7" s="18"/>
      <c r="H7" s="18" t="s">
        <v>21</v>
      </c>
      <c r="I7" s="18"/>
      <c r="J7" s="18"/>
      <c r="K7" s="18"/>
    </row>
    <row r="8" spans="3:11"/>
    <row r="9" spans="3:11">
      <c r="C9" s="10" t="s">
        <v>4</v>
      </c>
      <c r="D9" s="11"/>
      <c r="E9" s="12"/>
      <c r="F9" s="13">
        <f>ROUND(F4,0)</f>
        <v>8333</v>
      </c>
      <c r="H9" s="10" t="s">
        <v>16</v>
      </c>
      <c r="I9" s="12"/>
      <c r="J9" s="9">
        <v>0.03</v>
      </c>
      <c r="K9" s="2">
        <f>J9*F3</f>
        <v>3000</v>
      </c>
    </row>
    <row r="10" spans="3:11">
      <c r="C10" s="6" t="s">
        <v>3</v>
      </c>
      <c r="D10" s="8"/>
      <c r="E10" s="9">
        <v>0.25</v>
      </c>
      <c r="F10" s="2">
        <f>ROUND(F9*E10,0)</f>
        <v>2083</v>
      </c>
      <c r="H10" s="10" t="s">
        <v>14</v>
      </c>
      <c r="I10" s="12"/>
      <c r="J10" s="9">
        <v>0.05</v>
      </c>
      <c r="K10" s="2">
        <f>F3*J10</f>
        <v>5000</v>
      </c>
    </row>
    <row r="11" spans="3:11">
      <c r="C11" s="6" t="s">
        <v>5</v>
      </c>
      <c r="D11" s="8"/>
      <c r="E11" s="9">
        <v>0.1</v>
      </c>
      <c r="F11" s="2">
        <f>ROUND(F9*E11,0)</f>
        <v>833</v>
      </c>
    </row>
    <row r="12" spans="3:11">
      <c r="C12" s="3" t="s">
        <v>6</v>
      </c>
      <c r="D12" s="3"/>
      <c r="E12" s="3"/>
      <c r="F12" s="4"/>
      <c r="H12" s="6" t="s">
        <v>20</v>
      </c>
      <c r="I12" s="7"/>
      <c r="J12" s="8"/>
      <c r="K12" s="2">
        <f>F3-K9-K10</f>
        <v>92000</v>
      </c>
    </row>
    <row r="13" spans="3:11">
      <c r="C13" s="6" t="s">
        <v>7</v>
      </c>
      <c r="D13" s="15"/>
      <c r="E13" s="16"/>
      <c r="F13" s="17">
        <f>F9-F10-F11-F12</f>
        <v>5417</v>
      </c>
      <c r="H13" s="6" t="s">
        <v>19</v>
      </c>
      <c r="I13" s="7"/>
      <c r="J13" s="8"/>
      <c r="K13" s="2">
        <f>12*1900</f>
        <v>22800</v>
      </c>
    </row>
    <row r="14" spans="3:11">
      <c r="C14" s="6" t="s">
        <v>8</v>
      </c>
      <c r="D14" s="8"/>
      <c r="E14" s="9">
        <v>0.1</v>
      </c>
      <c r="F14" s="2">
        <f>ROUND(F13*E14,0)</f>
        <v>542</v>
      </c>
    </row>
    <row r="15" spans="3:11">
      <c r="C15" s="10" t="s">
        <v>9</v>
      </c>
      <c r="D15" s="11"/>
      <c r="E15" s="12"/>
      <c r="F15" s="13">
        <f>F9-F10-F11-F14</f>
        <v>4875</v>
      </c>
      <c r="H15" s="6" t="s">
        <v>17</v>
      </c>
      <c r="I15" s="8"/>
      <c r="J15" s="9">
        <v>0.1</v>
      </c>
      <c r="K15" s="2">
        <f>K13*J15</f>
        <v>2280</v>
      </c>
    </row>
    <row r="16" spans="3:11"/>
    <row r="17" spans="3:11"/>
    <row r="18" spans="3:11">
      <c r="C18" s="6" t="s">
        <v>10</v>
      </c>
      <c r="D18" s="15"/>
      <c r="E18" s="16"/>
      <c r="F18" s="17">
        <f>F10*12</f>
        <v>24996</v>
      </c>
      <c r="H18" s="14" t="s">
        <v>15</v>
      </c>
      <c r="I18" s="15"/>
      <c r="J18" s="16"/>
      <c r="K18" s="17">
        <f>K9+K10</f>
        <v>8000</v>
      </c>
    </row>
    <row r="19" spans="3:11">
      <c r="C19" s="6" t="s">
        <v>11</v>
      </c>
      <c r="D19" s="15"/>
      <c r="E19" s="16"/>
      <c r="F19" s="17">
        <f>F11*12</f>
        <v>9996</v>
      </c>
      <c r="H19" s="6" t="s">
        <v>18</v>
      </c>
      <c r="I19" s="7"/>
      <c r="J19" s="8"/>
      <c r="K19" s="17">
        <f>K15</f>
        <v>2280</v>
      </c>
    </row>
    <row r="20" spans="3:11">
      <c r="C20" s="6" t="s">
        <v>12</v>
      </c>
      <c r="D20" s="15"/>
      <c r="E20" s="16"/>
      <c r="F20" s="17">
        <f>F14*12</f>
        <v>6504</v>
      </c>
    </row>
    <row r="21" spans="3:11">
      <c r="C21" s="10" t="s">
        <v>13</v>
      </c>
      <c r="D21" s="11"/>
      <c r="E21" s="12"/>
      <c r="F21" s="13">
        <f>F18+F19+F20</f>
        <v>41496</v>
      </c>
      <c r="H21" s="10" t="s">
        <v>13</v>
      </c>
      <c r="I21" s="11"/>
      <c r="J21" s="12"/>
      <c r="K21" s="13">
        <f>K18+K19</f>
        <v>10280</v>
      </c>
    </row>
    <row r="22" spans="3:11"/>
    <row r="23" spans="3:11"/>
  </sheetData>
  <mergeCells count="23">
    <mergeCell ref="H15:I15"/>
    <mergeCell ref="H21:J21"/>
    <mergeCell ref="C20:E20"/>
    <mergeCell ref="C21:E21"/>
    <mergeCell ref="H7:K7"/>
    <mergeCell ref="H9:I9"/>
    <mergeCell ref="H10:I10"/>
    <mergeCell ref="H18:J18"/>
    <mergeCell ref="H19:J19"/>
    <mergeCell ref="H12:J12"/>
    <mergeCell ref="H13:J13"/>
    <mergeCell ref="C12:E12"/>
    <mergeCell ref="C13:E13"/>
    <mergeCell ref="C14:D14"/>
    <mergeCell ref="C15:E15"/>
    <mergeCell ref="C18:E18"/>
    <mergeCell ref="C19:E19"/>
    <mergeCell ref="C7:F7"/>
    <mergeCell ref="C3:E3"/>
    <mergeCell ref="C4:E4"/>
    <mergeCell ref="C10:D10"/>
    <mergeCell ref="C9:E9"/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Impozit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2018-02-15T11:43:57Z</dcterms:modified>
</cp:coreProperties>
</file>